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08"/>
  </bookViews>
  <sheets>
    <sheet name="ENTRATE 2022" sheetId="30" r:id="rId1"/>
    <sheet name="USCITE 2022" sheetId="31" r:id="rId2"/>
  </sheets>
  <definedNames>
    <definedName name="_PAG1">#REF!</definedName>
    <definedName name="B.1.1____SPESE_PER_IL_PERSONALE">#REF!</definedName>
    <definedName name="Conto_Economic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31" l="1"/>
  <c r="D114" i="31" l="1"/>
  <c r="D115" i="31"/>
  <c r="B36" i="31" l="1"/>
  <c r="F7" i="31"/>
  <c r="E7" i="31"/>
  <c r="C7" i="31"/>
  <c r="B7" i="31"/>
  <c r="D76" i="31"/>
  <c r="D75" i="31"/>
  <c r="D74" i="31"/>
  <c r="D73" i="31"/>
  <c r="D72" i="31"/>
  <c r="D71" i="31"/>
  <c r="D70" i="31"/>
  <c r="D69" i="31"/>
  <c r="D68" i="31"/>
  <c r="F67" i="31"/>
  <c r="E67" i="31"/>
  <c r="C67" i="31"/>
  <c r="B67" i="31"/>
  <c r="D66" i="31"/>
  <c r="D65" i="31"/>
  <c r="D64" i="31"/>
  <c r="D63" i="31"/>
  <c r="F62" i="31"/>
  <c r="E62" i="31"/>
  <c r="C62" i="31"/>
  <c r="B62" i="31"/>
  <c r="D62" i="31" l="1"/>
  <c r="D67" i="31"/>
  <c r="D124" i="31" l="1"/>
  <c r="D120" i="31"/>
  <c r="D121" i="31"/>
  <c r="D113" i="31"/>
  <c r="D116" i="31"/>
  <c r="D117" i="31"/>
  <c r="D112" i="31"/>
  <c r="D111" i="31"/>
  <c r="D110" i="31"/>
  <c r="D109" i="31"/>
  <c r="D108" i="31"/>
  <c r="D107" i="31"/>
  <c r="D106" i="31"/>
  <c r="D105" i="31"/>
  <c r="D104" i="31"/>
  <c r="D103" i="31"/>
  <c r="D100" i="31"/>
  <c r="D98" i="31"/>
  <c r="D99" i="31"/>
  <c r="D101" i="31"/>
  <c r="D83" i="31"/>
  <c r="D42" i="31"/>
  <c r="D40" i="31"/>
  <c r="D41" i="31"/>
  <c r="D43" i="31"/>
  <c r="D35" i="31"/>
  <c r="D34" i="31"/>
  <c r="D32" i="31"/>
  <c r="D31" i="31"/>
  <c r="D29" i="31"/>
  <c r="D27" i="31"/>
  <c r="D26" i="31"/>
  <c r="D25" i="31"/>
  <c r="D28" i="31"/>
  <c r="D24" i="31"/>
  <c r="D23" i="31"/>
  <c r="D22" i="31"/>
  <c r="D21" i="31"/>
  <c r="D20" i="31"/>
  <c r="D19" i="31"/>
  <c r="D18" i="31"/>
  <c r="D13" i="31"/>
  <c r="D15" i="31"/>
  <c r="D14" i="31"/>
  <c r="D16" i="31"/>
  <c r="D12" i="31"/>
  <c r="D11" i="31"/>
  <c r="D10" i="31"/>
  <c r="D9" i="31"/>
  <c r="D39" i="30"/>
  <c r="D37" i="30"/>
  <c r="D36" i="30"/>
  <c r="D38" i="30"/>
  <c r="D33" i="30"/>
  <c r="D31" i="30"/>
  <c r="D26" i="30"/>
  <c r="D27" i="30"/>
  <c r="D28" i="30"/>
  <c r="D25" i="30"/>
  <c r="D24" i="30"/>
  <c r="D23" i="30"/>
  <c r="D22" i="30"/>
  <c r="D21" i="30"/>
  <c r="D20" i="30"/>
  <c r="D15" i="30"/>
  <c r="D14" i="30"/>
  <c r="D13" i="30"/>
  <c r="D17" i="30"/>
  <c r="F139" i="31" l="1"/>
  <c r="B95" i="31" l="1"/>
  <c r="E57" i="31" l="1"/>
  <c r="E36" i="31"/>
  <c r="E52" i="31"/>
  <c r="E17" i="31"/>
  <c r="E77" i="31"/>
  <c r="E81" i="31"/>
  <c r="E132" i="31" s="1"/>
  <c r="E102" i="31"/>
  <c r="E95" i="31"/>
  <c r="E118" i="31"/>
  <c r="E122" i="31"/>
  <c r="E136" i="31" s="1"/>
  <c r="E139" i="31"/>
  <c r="E77" i="30"/>
  <c r="E10" i="30"/>
  <c r="E19" i="30"/>
  <c r="E30" i="30"/>
  <c r="E35" i="30"/>
  <c r="E70" i="30"/>
  <c r="E51" i="30"/>
  <c r="E54" i="30"/>
  <c r="E58" i="30"/>
  <c r="E61" i="30"/>
  <c r="E74" i="30"/>
  <c r="F47" i="30"/>
  <c r="E47" i="30"/>
  <c r="C47" i="30"/>
  <c r="B47" i="30"/>
  <c r="F49" i="31"/>
  <c r="F92" i="31" s="1"/>
  <c r="E49" i="31"/>
  <c r="E92" i="31" s="1"/>
  <c r="C49" i="31"/>
  <c r="C92" i="31" s="1"/>
  <c r="B49" i="31"/>
  <c r="B92" i="31" s="1"/>
  <c r="B17" i="31"/>
  <c r="F17" i="31"/>
  <c r="F36" i="31"/>
  <c r="B52" i="31"/>
  <c r="F52" i="31"/>
  <c r="B57" i="31"/>
  <c r="F57" i="31"/>
  <c r="B77" i="31"/>
  <c r="B81" i="31"/>
  <c r="B132" i="31" s="1"/>
  <c r="F81" i="31"/>
  <c r="B102" i="31"/>
  <c r="B118" i="31"/>
  <c r="F95" i="31"/>
  <c r="F102" i="31"/>
  <c r="F118" i="31"/>
  <c r="B122" i="31"/>
  <c r="B136" i="31" s="1"/>
  <c r="F122" i="31"/>
  <c r="F132" i="31"/>
  <c r="F10" i="30"/>
  <c r="F19" i="30"/>
  <c r="F30" i="30"/>
  <c r="F35" i="30"/>
  <c r="F51" i="30"/>
  <c r="F54" i="30"/>
  <c r="F49" i="30" s="1"/>
  <c r="F65" i="30" s="1"/>
  <c r="F58" i="30"/>
  <c r="F61" i="30"/>
  <c r="F77" i="30"/>
  <c r="D40" i="30"/>
  <c r="D49" i="31"/>
  <c r="B77" i="30"/>
  <c r="C95" i="31"/>
  <c r="C102" i="31"/>
  <c r="C118" i="31"/>
  <c r="C122" i="31"/>
  <c r="C136" i="31" s="1"/>
  <c r="C61" i="30"/>
  <c r="B58" i="30"/>
  <c r="C54" i="30"/>
  <c r="D54" i="30" s="1"/>
  <c r="C58" i="30"/>
  <c r="B54" i="30"/>
  <c r="D97" i="31"/>
  <c r="D96" i="31"/>
  <c r="C17" i="31"/>
  <c r="C36" i="31"/>
  <c r="D36" i="31" s="1"/>
  <c r="C52" i="31"/>
  <c r="D52" i="31" s="1"/>
  <c r="C57" i="31"/>
  <c r="D57" i="31" s="1"/>
  <c r="C77" i="31"/>
  <c r="D77" i="31" s="1"/>
  <c r="C81" i="31"/>
  <c r="C132" i="31" s="1"/>
  <c r="C139" i="31"/>
  <c r="D139" i="31" s="1"/>
  <c r="C77" i="30"/>
  <c r="D77" i="30" s="1"/>
  <c r="C10" i="30"/>
  <c r="C19" i="30"/>
  <c r="C30" i="30"/>
  <c r="D30" i="30" s="1"/>
  <c r="C35" i="30"/>
  <c r="D35" i="30" s="1"/>
  <c r="C51" i="30"/>
  <c r="D128" i="31"/>
  <c r="D79" i="31"/>
  <c r="D78" i="31"/>
  <c r="B51" i="30"/>
  <c r="B49" i="30" s="1"/>
  <c r="B19" i="30"/>
  <c r="B35" i="30"/>
  <c r="B10" i="30"/>
  <c r="B30" i="30"/>
  <c r="D16" i="30"/>
  <c r="D56" i="30"/>
  <c r="D52" i="30"/>
  <c r="D62" i="30"/>
  <c r="D70" i="30"/>
  <c r="D125" i="31"/>
  <c r="D123" i="31"/>
  <c r="D119" i="31"/>
  <c r="D66" i="30"/>
  <c r="D56" i="31"/>
  <c r="D86" i="31"/>
  <c r="D85" i="31"/>
  <c r="D84" i="31"/>
  <c r="D82" i="31"/>
  <c r="H81" i="31"/>
  <c r="G81" i="31"/>
  <c r="D80" i="31"/>
  <c r="H77" i="31"/>
  <c r="G77" i="31"/>
  <c r="H72" i="31"/>
  <c r="G72" i="31"/>
  <c r="H62" i="31"/>
  <c r="G62" i="31"/>
  <c r="D61" i="31"/>
  <c r="D60" i="31"/>
  <c r="D59" i="31"/>
  <c r="D58" i="31"/>
  <c r="H57" i="31"/>
  <c r="G57" i="31"/>
  <c r="G51" i="31"/>
  <c r="G52" i="31"/>
  <c r="D55" i="31"/>
  <c r="D54" i="31"/>
  <c r="D53" i="31"/>
  <c r="H52" i="31"/>
  <c r="H51" i="31"/>
  <c r="D39" i="31"/>
  <c r="D38" i="31"/>
  <c r="D37" i="31"/>
  <c r="D33" i="31"/>
  <c r="D30" i="31"/>
  <c r="D8" i="31"/>
  <c r="D32" i="30"/>
  <c r="D12" i="30"/>
  <c r="D11" i="30"/>
  <c r="H90" i="31"/>
  <c r="D55" i="30"/>
  <c r="D51" i="30"/>
  <c r="D61" i="30"/>
  <c r="E44" i="30" l="1"/>
  <c r="D118" i="31"/>
  <c r="D81" i="31"/>
  <c r="D132" i="31" s="1"/>
  <c r="D136" i="31"/>
  <c r="D19" i="30"/>
  <c r="D10" i="30"/>
  <c r="B6" i="31"/>
  <c r="D95" i="31"/>
  <c r="B73" i="30"/>
  <c r="B75" i="30" s="1"/>
  <c r="B65" i="30"/>
  <c r="B44" i="30"/>
  <c r="E49" i="30"/>
  <c r="E73" i="30" s="1"/>
  <c r="E44" i="31"/>
  <c r="E51" i="31" s="1"/>
  <c r="E87" i="31" s="1"/>
  <c r="F136" i="31"/>
  <c r="D102" i="31"/>
  <c r="G87" i="31"/>
  <c r="D17" i="31"/>
  <c r="H87" i="31"/>
  <c r="D7" i="31"/>
  <c r="D122" i="31"/>
  <c r="E65" i="30"/>
  <c r="F73" i="30"/>
  <c r="F75" i="30" s="1"/>
  <c r="C49" i="30"/>
  <c r="B94" i="31"/>
  <c r="B126" i="31" s="1"/>
  <c r="B135" i="31" s="1"/>
  <c r="B137" i="31" s="1"/>
  <c r="B8" i="30"/>
  <c r="B69" i="30" s="1"/>
  <c r="B71" i="30" s="1"/>
  <c r="B76" i="30" s="1"/>
  <c r="B79" i="30" s="1"/>
  <c r="F94" i="31"/>
  <c r="F126" i="31" s="1"/>
  <c r="F135" i="31" s="1"/>
  <c r="F6" i="31"/>
  <c r="F44" i="31"/>
  <c r="F51" i="31" s="1"/>
  <c r="F44" i="30"/>
  <c r="F69" i="30" s="1"/>
  <c r="F71" i="30" s="1"/>
  <c r="F8" i="30"/>
  <c r="C94" i="31"/>
  <c r="C6" i="31"/>
  <c r="C44" i="31"/>
  <c r="C51" i="31" s="1"/>
  <c r="C44" i="30"/>
  <c r="C8" i="30"/>
  <c r="C69" i="30" s="1"/>
  <c r="C71" i="30" s="1"/>
  <c r="B44" i="31"/>
  <c r="B51" i="31" s="1"/>
  <c r="B87" i="31" s="1"/>
  <c r="E6" i="31"/>
  <c r="E94" i="31"/>
  <c r="E8" i="30"/>
  <c r="D6" i="31" l="1"/>
  <c r="F137" i="31"/>
  <c r="D44" i="30"/>
  <c r="C87" i="31"/>
  <c r="C131" i="31" s="1"/>
  <c r="C133" i="31" s="1"/>
  <c r="F87" i="31"/>
  <c r="F131" i="31" s="1"/>
  <c r="F133" i="31" s="1"/>
  <c r="B131" i="31"/>
  <c r="B133" i="31" s="1"/>
  <c r="B138" i="31" s="1"/>
  <c r="B140" i="31" s="1"/>
  <c r="B143" i="31" s="1"/>
  <c r="E69" i="30"/>
  <c r="E71" i="30" s="1"/>
  <c r="D71" i="30" s="1"/>
  <c r="F76" i="30"/>
  <c r="F79" i="30" s="1"/>
  <c r="E126" i="31"/>
  <c r="E135" i="31" s="1"/>
  <c r="C126" i="31"/>
  <c r="C135" i="31" s="1"/>
  <c r="C137" i="31" s="1"/>
  <c r="D44" i="31"/>
  <c r="C73" i="30"/>
  <c r="C75" i="30" s="1"/>
  <c r="C76" i="30" s="1"/>
  <c r="C79" i="30" s="1"/>
  <c r="C65" i="30"/>
  <c r="D49" i="30"/>
  <c r="E75" i="30"/>
  <c r="D65" i="30"/>
  <c r="D51" i="31"/>
  <c r="D87" i="31" s="1"/>
  <c r="D8" i="30"/>
  <c r="D94" i="31"/>
  <c r="E131" i="31"/>
  <c r="C138" i="31" l="1"/>
  <c r="C140" i="31" s="1"/>
  <c r="C143" i="31" s="1"/>
  <c r="C144" i="31" s="1"/>
  <c r="D69" i="30"/>
  <c r="E76" i="30"/>
  <c r="D76" i="30" s="1"/>
  <c r="D73" i="30"/>
  <c r="D126" i="31"/>
  <c r="F138" i="31"/>
  <c r="F140" i="31" s="1"/>
  <c r="D75" i="30"/>
  <c r="D131" i="31"/>
  <c r="D133" i="31" s="1"/>
  <c r="E133" i="31"/>
  <c r="E137" i="31"/>
  <c r="D135" i="31"/>
  <c r="F142" i="31" l="1"/>
  <c r="E138" i="31"/>
  <c r="D137" i="31"/>
  <c r="F143" i="31" l="1"/>
  <c r="E140" i="31"/>
  <c r="D138" i="31"/>
  <c r="E143" i="31" l="1"/>
  <c r="D140" i="31"/>
  <c r="D143" i="31" l="1"/>
  <c r="E79" i="30" l="1"/>
  <c r="D79" i="30" l="1"/>
  <c r="E144" i="31"/>
</calcChain>
</file>

<file path=xl/sharedStrings.xml><?xml version="1.0" encoding="utf-8"?>
<sst xmlns="http://schemas.openxmlformats.org/spreadsheetml/2006/main" count="244" uniqueCount="205">
  <si>
    <t>a</t>
  </si>
  <si>
    <t>b</t>
  </si>
  <si>
    <t>e</t>
  </si>
  <si>
    <t>TOTALE USCITE CORRENTI ( da riportare )</t>
  </si>
  <si>
    <t>TOTALE ENTRATE COMPLESSIVE</t>
  </si>
  <si>
    <t xml:space="preserve">TOTALE  USCITE  COMPLESSIVE </t>
  </si>
  <si>
    <t>TOTALE ENTRATE FINALI</t>
  </si>
  <si>
    <t>TOTALE USCITE CORRENTI (riporto)</t>
  </si>
  <si>
    <t>Denominazione</t>
  </si>
  <si>
    <t>Variazioni</t>
  </si>
  <si>
    <t>PREVENTIVO FINANZIARIO GESTIONALE</t>
  </si>
  <si>
    <t>Risultato gestione di competenza finanziaria</t>
  </si>
  <si>
    <t>Totale generale</t>
  </si>
  <si>
    <t>UTILIZZO AVANZO AMMINISTRAZIONE</t>
  </si>
  <si>
    <t>-</t>
  </si>
  <si>
    <t>Risultato gestione di cassa</t>
  </si>
  <si>
    <t>c</t>
  </si>
  <si>
    <t>d=b+/-c</t>
  </si>
  <si>
    <t>Consuntivo al 11/10/2013</t>
  </si>
  <si>
    <t>Proiezioni al 31/12/2013</t>
  </si>
  <si>
    <t>f</t>
  </si>
  <si>
    <t>g</t>
  </si>
  <si>
    <t xml:space="preserve">PREVENTIVO FINANZIARIO GESTIONALE  </t>
  </si>
  <si>
    <t>Riepilogo dei Titoli</t>
  </si>
  <si>
    <t>Entrate Correnti</t>
  </si>
  <si>
    <t>Entrate in c/capitale</t>
  </si>
  <si>
    <t>Riepilogo partite di giro</t>
  </si>
  <si>
    <t>Riepiloghi dei Titoli</t>
  </si>
  <si>
    <t>Uscite correnti</t>
  </si>
  <si>
    <t>Uscite in c/capitale</t>
  </si>
  <si>
    <t>TOTALE USCITE FINALI</t>
  </si>
  <si>
    <t xml:space="preserve"> USCITE CENTRO DI COSTO "ODCEC"</t>
  </si>
  <si>
    <t>TOTALE  USCITE FINALI "ODCEC"</t>
  </si>
  <si>
    <t xml:space="preserve"> ENTRATE CENTRO DI COSTO "ODCEC"</t>
  </si>
  <si>
    <t>TOTALE ENTRATE FINALI "ODCEC"</t>
  </si>
  <si>
    <t>AVANZO DI AMMINISTRAZIONE INIZIALE PRESUNTO</t>
  </si>
  <si>
    <t>FONDO CASSA INIZIALE PRESUNTO</t>
  </si>
  <si>
    <t xml:space="preserve"> ENTRATE CENTRO DI COSTO "CONSIGLIO DI DISCIPLINA"</t>
  </si>
  <si>
    <t xml:space="preserve"> USCITE CENTRO DI COSTO "CONSIGLIO DI DISCIPLINA"</t>
  </si>
  <si>
    <t>Riepilogo dei Titoli Centro di Costo "ODCEC"</t>
  </si>
  <si>
    <t>TOTALE ENTRATE FINALI CENTRO DI COSTO "ODCEC"</t>
  </si>
  <si>
    <t>TOTALE ENTRATE FINALI "CONSIGLIO DISCIPLINA"</t>
  </si>
  <si>
    <t>Riepilogo dei Titoli Centro di Costo "CONSIGLIO DISCIPLINA"</t>
  </si>
  <si>
    <t>TOTALE ENTRATE FINALI CENTRO DI COSTO "DISCIPLINA"</t>
  </si>
  <si>
    <t>TOTALE  USCITE FINALI "CONSIGLIO DISCIPLINA"</t>
  </si>
  <si>
    <t>Riepiloghi dei Titoli Centro di Costo "ODCEC"</t>
  </si>
  <si>
    <t>TOTALE USCITE FINALI CENTRO DI COSTO "ODCEC"</t>
  </si>
  <si>
    <t>Riepiloghi dei Titoli Centro di Costo "CONSIGLIO DISCIPLINA"</t>
  </si>
  <si>
    <t>TOTALE USCITE FINALI CENTRO DI COSTO "DISCIPLINA"</t>
  </si>
  <si>
    <t>1.1.1  Entrate Contributive</t>
  </si>
  <si>
    <t>1.1.1.1  Contributo annuale Albo</t>
  </si>
  <si>
    <t>1.1.1.2  Contributo annuale Elenco Speciale</t>
  </si>
  <si>
    <t>1.1.1.8  Contributo annuale STP</t>
  </si>
  <si>
    <t>1.1.1.3  Contributo ammissione Albo</t>
  </si>
  <si>
    <t>1.1.1.4  Contributo ammissione Elenco Speciale</t>
  </si>
  <si>
    <t>1.1.1.7  Contributo ammissione STP</t>
  </si>
  <si>
    <t>1.1.1.5  Tassa ammissione Tirocinanti</t>
  </si>
  <si>
    <t>1.2.2  Entrate per Diritti di Segreteria</t>
  </si>
  <si>
    <t>1.2.2.3  Liquidazione parcelle</t>
  </si>
  <si>
    <t>1.2.2.8  Diritti segreteria da certificati</t>
  </si>
  <si>
    <t>1.2.2.5  Diritti di segreteria da FPC</t>
  </si>
  <si>
    <t>1.2.2.6  Diritti di segreteria tessere</t>
  </si>
  <si>
    <t>1.2.2.7  Diritti di segreteria sigilli</t>
  </si>
  <si>
    <t>1.2.2.10  Diritti gestione morosità</t>
  </si>
  <si>
    <t>1.2.2.9  Diritti di segreteria Aste Immobiliari</t>
  </si>
  <si>
    <t>1.2.2.13  Diritti di segreteria attestati iscrizione</t>
  </si>
  <si>
    <t>1.2.2.12  Compensi OCC</t>
  </si>
  <si>
    <t>1.2.3  Rendite varie</t>
  </si>
  <si>
    <t>1.2.3.1  Interessi attivi bancari</t>
  </si>
  <si>
    <t>1.2.3.5  Interessi attivi su Mav</t>
  </si>
  <si>
    <t>1.2.3.7  Interessi attivi postali</t>
  </si>
  <si>
    <t>1.2.5.2  Rimborso costo tessere</t>
  </si>
  <si>
    <t>1.2.5.1  Proventi diversi</t>
  </si>
  <si>
    <t>1.2.5.5 Prov. derivanti dalle prest. di serv.</t>
  </si>
  <si>
    <t>1.2.5.8  Rimborso costo attestati iscrizione</t>
  </si>
  <si>
    <t>1.2.5.4  Rimborso sigillo professionale</t>
  </si>
  <si>
    <t>4.1.2  Vendita partecipazioni societarie</t>
  </si>
  <si>
    <t>4.1.1  Assunzione di mutui</t>
  </si>
  <si>
    <t>4.1  ENTRATE IN CONTO CAPITALE</t>
  </si>
  <si>
    <t>5.1  PARTITE DI GIRO "ODCEC +DISCIPLINA"</t>
  </si>
  <si>
    <t>1.1  ENTRATE CORRENTI</t>
  </si>
  <si>
    <t>1.1  USCITE CORRENTI</t>
  </si>
  <si>
    <t>1.1.2  Spese per il personale</t>
  </si>
  <si>
    <t>1.1.2.1   Stipendi</t>
  </si>
  <si>
    <t>1.1.2.2   Contributi Previdenziali e Assistenziali</t>
  </si>
  <si>
    <t xml:space="preserve">1.1.2.3   Altre spese del personale </t>
  </si>
  <si>
    <t xml:space="preserve">1.1.2.6   Imposta sostitutiva su TFR </t>
  </si>
  <si>
    <t>1.1.2.7   Stipendi OCC</t>
  </si>
  <si>
    <t>1.1.2.8   Contributi Previdenziali e Assistenziali OCC</t>
  </si>
  <si>
    <t>1.1.2.10   Fondo Risorse Decentrate</t>
  </si>
  <si>
    <t>1.1.3  Spese funzionamento ufficio</t>
  </si>
  <si>
    <t xml:space="preserve">1.1.3.1   Spese condominiali </t>
  </si>
  <si>
    <t>1.1.3.2   Illuminazione e riscaldamento</t>
  </si>
  <si>
    <t>1.1.3.3   Spese manutenzione uffici</t>
  </si>
  <si>
    <t>1.1.3.4   Postali e telefoniche</t>
  </si>
  <si>
    <t>1.1.3.5   Cancelleria e stampati</t>
  </si>
  <si>
    <t>1.1.3.6   Spese fotocopiatrice-fax</t>
  </si>
  <si>
    <t>1.1.3.8  Vidimazioni e formalità legali</t>
  </si>
  <si>
    <t>1.1.3.9  Assicurazioni</t>
  </si>
  <si>
    <t>1.1.3.22  Assicurazioni OCC</t>
  </si>
  <si>
    <t>1.1.3.14  Consulenze e Prestazioni Professionali</t>
  </si>
  <si>
    <t>1.1.3.10  Collaborazione di personale non dipendente</t>
  </si>
  <si>
    <t>1.1.3.19  Servizio protocollo e conserv. documentale</t>
  </si>
  <si>
    <t>1.1.3.21  Compensi Gestori della Crisi OCC</t>
  </si>
  <si>
    <t>1.1.2.4   Quota dell'esercizio per adeguamento TFR</t>
  </si>
  <si>
    <t>1.1.2.9  Quota dell'esercizio per adeguamento TFR OCC</t>
  </si>
  <si>
    <t>1.1.3.7   Locomozioni</t>
  </si>
  <si>
    <t>1.1.3.11   Manutenz. ordinaria e riparaz macch d' ufficio</t>
  </si>
  <si>
    <t>1.1.3.12  Spese servizio CED</t>
  </si>
  <si>
    <t>1.1.3.15  Legali</t>
  </si>
  <si>
    <t>1.1.5  Comunicazione e Pubblicazioni</t>
  </si>
  <si>
    <t>1.1.5.1  Stampa rivista e pubblicaz.</t>
  </si>
  <si>
    <t>1.1.5.2  Allestim. spedizioni, recapiti</t>
  </si>
  <si>
    <t xml:space="preserve">1.1.5.3  Stampa Albo e spedizione  </t>
  </si>
  <si>
    <t>1.1.5.5  Sito web</t>
  </si>
  <si>
    <t>1.1.5.6  Visure Camerali</t>
  </si>
  <si>
    <t>1.1.5.7  Italia Oggi</t>
  </si>
  <si>
    <t>1.1.5.4  Ufficio Stampa</t>
  </si>
  <si>
    <t>1.1.6  Assemblee Manifestazioni e Convegni</t>
  </si>
  <si>
    <t>1.1.6.1  Organizzazione Assemblee Iscritti</t>
  </si>
  <si>
    <t>1.1.6.2  Org. Corsi Formazione Professionale Continua</t>
  </si>
  <si>
    <t>1.1.6.4  Manifestazioni</t>
  </si>
  <si>
    <t>1.1.6.6  E-Learning</t>
  </si>
  <si>
    <t>1.1.9.7  Contributo Fondazione TELOS</t>
  </si>
  <si>
    <t>1.1.9.8  Contributo Uniprof</t>
  </si>
  <si>
    <t>1.1.9.9  Contributo Osservatorio Conciliazione</t>
  </si>
  <si>
    <t>1.1.9.10  Contributo I.G.S.</t>
  </si>
  <si>
    <t>1.1.13  Altre Spese</t>
  </si>
  <si>
    <t>1.1.13.6  Abbonamenti giornali, riviste e inserzioni</t>
  </si>
  <si>
    <t>1.1.13.4  Rappresentanza e omaggi</t>
  </si>
  <si>
    <t>1.1.13.8  Oneri su mutui</t>
  </si>
  <si>
    <t>1.1.13.3  Spese su Mav/PagoPA</t>
  </si>
  <si>
    <t>1.1.13.9  Costo tessere</t>
  </si>
  <si>
    <t>1.1.13.1  Altri oneri</t>
  </si>
  <si>
    <t>1.1.13.14  Imposte, tasse, tributi</t>
  </si>
  <si>
    <t>1.1.13.5  Spese e commissioni bancarie</t>
  </si>
  <si>
    <t>1.1.13.17  Costo sigilli</t>
  </si>
  <si>
    <t>1.1.12.3  Altri rimborsi</t>
  </si>
  <si>
    <t>1.1.12.1  Rimborsi a Iscritti Albo ed Elenco Speciale</t>
  </si>
  <si>
    <t>1.1.12.8  Rimborsi a Iscritti Tirocinanti</t>
  </si>
  <si>
    <t>1.1.12.9  Rimborsi ad Ordini Professionali</t>
  </si>
  <si>
    <t>1.1.14.1  Fondo riserva spese impreviste</t>
  </si>
  <si>
    <t>1.1.14.2  Fondo speciale rinnovi contrattuali</t>
  </si>
  <si>
    <t>1.1.14.3  Fondo rischi legali</t>
  </si>
  <si>
    <t>1.2   USCITE IN CONTO CAPITALE</t>
  </si>
  <si>
    <t>1.2.1.1  Mobili e arredi</t>
  </si>
  <si>
    <t>1.2.1.2  Macchine e Attrezzature d' ufficio</t>
  </si>
  <si>
    <t xml:space="preserve">1.2.1.3  Ristrutturazione sede ed impianti tecnologici </t>
  </si>
  <si>
    <t>1.2.1.4  Software applicativi</t>
  </si>
  <si>
    <t>1.2.1.10  Rimborso mutui</t>
  </si>
  <si>
    <t>4.1  USCITE CORRENTI</t>
  </si>
  <si>
    <t>4.1.2  Spese per il personale</t>
  </si>
  <si>
    <t>4.1.2.1  Stipendi</t>
  </si>
  <si>
    <t>4.1.2.2  Contributi Previdenziali e Assistenziali</t>
  </si>
  <si>
    <t>4.1.2.4   Quota dell'esercizio per adeguamento TFR</t>
  </si>
  <si>
    <t>4.1.2.10 Fondo Risorse Decentrate</t>
  </si>
  <si>
    <t xml:space="preserve">4.1.2.3   Altre spese del personale </t>
  </si>
  <si>
    <t xml:space="preserve">4.1.2.6   Imposta sostitutiva su TFR </t>
  </si>
  <si>
    <t>4.1.3  Spese funzionamento ufficio</t>
  </si>
  <si>
    <t xml:space="preserve">4.1.3.1   Spese condominiali </t>
  </si>
  <si>
    <t>4.1.3.2   Illuminazione e riscaldamento</t>
  </si>
  <si>
    <t>4.1.3.3   Spese manutenzione uffici</t>
  </si>
  <si>
    <t>4.1.3.4   Postali e telefoniche</t>
  </si>
  <si>
    <t>4.1.3.5   Cancelleria e stampati</t>
  </si>
  <si>
    <t>4.1.3.6   Spese fotocopiatrice-fax</t>
  </si>
  <si>
    <t>4.1.3.11   Manutenz. ordinaria e riparaz macch d' ufficio</t>
  </si>
  <si>
    <t>4.1.3.7   Locomozioni</t>
  </si>
  <si>
    <t>4.1.3.8  Vidimazioni e formalità legali</t>
  </si>
  <si>
    <t>4.1.3.9  Assicurazioni</t>
  </si>
  <si>
    <t>4.1.3.10  Collaborazione di personale non dipendente</t>
  </si>
  <si>
    <t xml:space="preserve">4.1.3.18   Affitto </t>
  </si>
  <si>
    <t>4.1.3.15  Legali</t>
  </si>
  <si>
    <t>4.1.13  Altre Spese</t>
  </si>
  <si>
    <t>4.1.13.4  Rappresentanza e omaggi</t>
  </si>
  <si>
    <t>4.1.13.14  Imposte, tasse, tributi</t>
  </si>
  <si>
    <t>4.1.13.5  Spese e commissioni bancarie</t>
  </si>
  <si>
    <t>4.2   USCITE IN CONTO CAPITALE</t>
  </si>
  <si>
    <t>4.2.1.1  Mobili e arredi</t>
  </si>
  <si>
    <t>4.2.1.2  Macchine e Attrezzature d' ufficio</t>
  </si>
  <si>
    <t>4.2.1.4  Software applicativi</t>
  </si>
  <si>
    <t>4. 1   PARTITE DI GIRO "ODCEC+DISCIPLINA"</t>
  </si>
  <si>
    <t>1.2.5  Proventi diversi</t>
  </si>
  <si>
    <t>1.1.9  Contributi  Associativi</t>
  </si>
  <si>
    <t>1.1.12  Poste correttive e compensative</t>
  </si>
  <si>
    <t>1.1.14  Fondo Riserva per spese impreviste</t>
  </si>
  <si>
    <t>4.2  ENTRATE CORRENTI</t>
  </si>
  <si>
    <t>4.2.1  Entrate Contributive</t>
  </si>
  <si>
    <t>4.2.1.1  Contributo annuale Albo</t>
  </si>
  <si>
    <t>4.2.2  Entrate per Diritti di Segreteria</t>
  </si>
  <si>
    <t>4.2.2.1  Spese  avvio procedimento</t>
  </si>
  <si>
    <t>4.2.2.2  Diritti segreteria</t>
  </si>
  <si>
    <t>4.2.3  Rendite varie</t>
  </si>
  <si>
    <t>4.2.3.1  Interessi attivi bancari</t>
  </si>
  <si>
    <t>4.2.5  Proventi diversi</t>
  </si>
  <si>
    <t>4.2.5.2  Proventi diversi</t>
  </si>
  <si>
    <t>3.1 ENTRATE IN CONTO CAPITALE</t>
  </si>
  <si>
    <t xml:space="preserve">3.1.1 Cessione beni </t>
  </si>
  <si>
    <t>Residui passivi presunti al 31/12/2021</t>
  </si>
  <si>
    <t>Previsioni iniziali dell'anno 2021</t>
  </si>
  <si>
    <t>Previsioni di competenza per l'anno 2022</t>
  </si>
  <si>
    <t>Previsioni di cassa per l'anno 2022</t>
  </si>
  <si>
    <t>Residui attivi presunti al 31/12/2021</t>
  </si>
  <si>
    <t xml:space="preserve">1.1.3.18  Affitto </t>
  </si>
  <si>
    <t>4.1.3.14  Consulenze e Prestazioni Professionali</t>
  </si>
  <si>
    <t>4.1.3.12  Spese servizio 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</si>
</sst>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]\ * #,##0.00_-;\-[$€]\ * #,##0.00_-;_-[$€]\ * &quot;-&quot;??_-;_-@_-"/>
    <numFmt numFmtId="165" formatCode="#,##0.00_ ;\-#,##0.00\ "/>
  </numFmts>
  <fonts count="38" x14ac:knownFonts="1">
    <font>
      <sz val="10"/>
      <name val="Arial"/>
    </font>
    <font>
      <sz val="10"/>
      <name val="Arial"/>
      <family val="2"/>
    </font>
    <font>
      <sz val="10"/>
      <name val="Tms Rmn"/>
      <family val="1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b/>
      <i/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i/>
      <sz val="10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sz val="6"/>
      <name val="Calibri"/>
      <family val="2"/>
    </font>
    <font>
      <sz val="8"/>
      <name val="Arial"/>
      <family val="2"/>
    </font>
    <font>
      <b/>
      <sz val="7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i/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i/>
      <sz val="14"/>
      <color rgb="FFFF0000"/>
      <name val="Calibri"/>
      <family val="2"/>
    </font>
    <font>
      <b/>
      <sz val="10"/>
      <color rgb="FFFF0000"/>
      <name val="Calibri"/>
      <family val="2"/>
    </font>
    <font>
      <b/>
      <i/>
      <sz val="12"/>
      <color rgb="FFFF0000"/>
      <name val="Calibri"/>
      <family val="2"/>
    </font>
    <font>
      <u/>
      <sz val="10"/>
      <color rgb="FFFF0000"/>
      <name val="Calibri"/>
      <family val="2"/>
    </font>
    <font>
      <sz val="7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theme="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3" fontId="2" fillId="0" borderId="1">
      <alignment horizontal="right"/>
    </xf>
    <xf numFmtId="43" fontId="1" fillId="0" borderId="0" applyFont="0" applyFill="0" applyBorder="0" applyAlignment="0" applyProtection="0"/>
  </cellStyleXfs>
  <cellXfs count="359">
    <xf numFmtId="0" fontId="0" fillId="0" borderId="0" xfId="0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6" fillId="0" borderId="0" xfId="0" applyNumberFormat="1" applyFont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4" fontId="5" fillId="0" borderId="0" xfId="0" applyNumberFormat="1" applyFont="1" applyAlignment="1">
      <alignment horizontal="center"/>
    </xf>
    <xf numFmtId="3" fontId="3" fillId="0" borderId="0" xfId="0" quotePrefix="1" applyNumberFormat="1" applyFont="1" applyBorder="1" applyAlignment="1">
      <alignment horizontal="left"/>
    </xf>
    <xf numFmtId="3" fontId="3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3" fontId="16" fillId="3" borderId="3" xfId="0" quotePrefix="1" applyNumberFormat="1" applyFont="1" applyFill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4" fontId="17" fillId="3" borderId="7" xfId="0" applyNumberFormat="1" applyFont="1" applyFill="1" applyBorder="1" applyAlignment="1">
      <alignment horizontal="right"/>
    </xf>
    <xf numFmtId="4" fontId="17" fillId="0" borderId="5" xfId="0" applyNumberFormat="1" applyFont="1" applyFill="1" applyBorder="1" applyAlignment="1" applyProtection="1">
      <alignment horizontal="right"/>
      <protection hidden="1"/>
    </xf>
    <xf numFmtId="4" fontId="17" fillId="3" borderId="6" xfId="0" applyNumberFormat="1" applyFont="1" applyFill="1" applyBorder="1" applyAlignment="1" applyProtection="1">
      <alignment horizontal="right"/>
      <protection hidden="1"/>
    </xf>
    <xf numFmtId="4" fontId="19" fillId="3" borderId="6" xfId="0" applyNumberFormat="1" applyFont="1" applyFill="1" applyBorder="1" applyAlignment="1">
      <alignment horizontal="right"/>
    </xf>
    <xf numFmtId="4" fontId="17" fillId="3" borderId="6" xfId="0" applyNumberFormat="1" applyFont="1" applyFill="1" applyBorder="1" applyAlignment="1">
      <alignment horizontal="right"/>
    </xf>
    <xf numFmtId="4" fontId="17" fillId="0" borderId="1" xfId="0" applyNumberFormat="1" applyFont="1" applyBorder="1" applyAlignment="1">
      <alignment horizontal="right"/>
    </xf>
    <xf numFmtId="43" fontId="17" fillId="0" borderId="1" xfId="3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left"/>
    </xf>
    <xf numFmtId="3" fontId="20" fillId="0" borderId="0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center"/>
    </xf>
    <xf numFmtId="4" fontId="17" fillId="0" borderId="1" xfId="0" applyNumberFormat="1" applyFont="1" applyFill="1" applyBorder="1" applyAlignment="1">
      <alignment horizontal="right"/>
    </xf>
    <xf numFmtId="3" fontId="21" fillId="2" borderId="0" xfId="0" applyNumberFormat="1" applyFont="1" applyFill="1" applyBorder="1" applyAlignment="1">
      <alignment horizontal="right"/>
    </xf>
    <xf numFmtId="4" fontId="17" fillId="3" borderId="7" xfId="0" quotePrefix="1" applyNumberFormat="1" applyFont="1" applyFill="1" applyBorder="1" applyAlignment="1">
      <alignment horizontal="right"/>
    </xf>
    <xf numFmtId="3" fontId="18" fillId="0" borderId="0" xfId="0" applyNumberFormat="1" applyFont="1" applyAlignment="1">
      <alignment horizontal="right"/>
    </xf>
    <xf numFmtId="3" fontId="17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4" fontId="19" fillId="3" borderId="6" xfId="0" quotePrefix="1" applyNumberFormat="1" applyFont="1" applyFill="1" applyBorder="1" applyAlignment="1">
      <alignment horizontal="right"/>
    </xf>
    <xf numFmtId="4" fontId="19" fillId="3" borderId="5" xfId="0" quotePrefix="1" applyNumberFormat="1" applyFont="1" applyFill="1" applyBorder="1" applyAlignment="1">
      <alignment horizontal="right"/>
    </xf>
    <xf numFmtId="43" fontId="17" fillId="0" borderId="5" xfId="3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left"/>
    </xf>
    <xf numFmtId="4" fontId="14" fillId="0" borderId="0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center" vertical="center" textRotation="90"/>
    </xf>
    <xf numFmtId="4" fontId="17" fillId="0" borderId="1" xfId="0" applyNumberFormat="1" applyFont="1" applyFill="1" applyBorder="1" applyAlignment="1" applyProtection="1">
      <alignment horizontal="right"/>
      <protection hidden="1"/>
    </xf>
    <xf numFmtId="3" fontId="14" fillId="4" borderId="0" xfId="0" applyNumberFormat="1" applyFont="1" applyFill="1" applyAlignment="1">
      <alignment horizontal="right"/>
    </xf>
    <xf numFmtId="3" fontId="18" fillId="4" borderId="0" xfId="0" applyNumberFormat="1" applyFont="1" applyFill="1" applyAlignment="1">
      <alignment horizontal="right"/>
    </xf>
    <xf numFmtId="4" fontId="17" fillId="4" borderId="1" xfId="0" quotePrefix="1" applyNumberFormat="1" applyFont="1" applyFill="1" applyBorder="1" applyAlignment="1">
      <alignment horizontal="right"/>
    </xf>
    <xf numFmtId="3" fontId="21" fillId="4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left"/>
    </xf>
    <xf numFmtId="4" fontId="19" fillId="0" borderId="6" xfId="0" applyNumberFormat="1" applyFont="1" applyFill="1" applyBorder="1" applyAlignment="1">
      <alignment horizontal="right"/>
    </xf>
    <xf numFmtId="4" fontId="19" fillId="0" borderId="9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right"/>
    </xf>
    <xf numFmtId="4" fontId="19" fillId="0" borderId="6" xfId="0" applyNumberFormat="1" applyFont="1" applyBorder="1" applyAlignment="1">
      <alignment horizontal="right"/>
    </xf>
    <xf numFmtId="4" fontId="19" fillId="0" borderId="5" xfId="0" applyNumberFormat="1" applyFont="1" applyBorder="1" applyAlignment="1">
      <alignment horizontal="right"/>
    </xf>
    <xf numFmtId="43" fontId="17" fillId="3" borderId="6" xfId="3" applyFont="1" applyFill="1" applyBorder="1" applyAlignment="1" applyProtection="1">
      <protection hidden="1"/>
    </xf>
    <xf numFmtId="43" fontId="5" fillId="0" borderId="1" xfId="3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left"/>
    </xf>
    <xf numFmtId="43" fontId="6" fillId="0" borderId="6" xfId="3" applyFont="1" applyBorder="1" applyAlignment="1"/>
    <xf numFmtId="43" fontId="6" fillId="0" borderId="5" xfId="3" applyFont="1" applyBorder="1" applyAlignment="1"/>
    <xf numFmtId="3" fontId="6" fillId="0" borderId="7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right"/>
    </xf>
    <xf numFmtId="43" fontId="6" fillId="0" borderId="6" xfId="3" applyFont="1" applyBorder="1" applyAlignment="1">
      <alignment horizontal="right"/>
    </xf>
    <xf numFmtId="43" fontId="6" fillId="0" borderId="5" xfId="3" applyFont="1" applyBorder="1" applyAlignment="1">
      <alignment horizontal="right"/>
    </xf>
    <xf numFmtId="3" fontId="5" fillId="0" borderId="7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43" fontId="19" fillId="0" borderId="6" xfId="3" applyFont="1" applyBorder="1" applyAlignment="1">
      <alignment horizontal="right"/>
    </xf>
    <xf numFmtId="43" fontId="19" fillId="0" borderId="5" xfId="3" applyFont="1" applyBorder="1" applyAlignment="1">
      <alignment horizontal="right"/>
    </xf>
    <xf numFmtId="2" fontId="19" fillId="0" borderId="6" xfId="3" applyNumberFormat="1" applyFont="1" applyBorder="1" applyAlignment="1">
      <alignment horizontal="right"/>
    </xf>
    <xf numFmtId="43" fontId="19" fillId="0" borderId="7" xfId="3" applyFont="1" applyBorder="1" applyAlignment="1">
      <alignment horizontal="right"/>
    </xf>
    <xf numFmtId="2" fontId="19" fillId="0" borderId="5" xfId="3" applyNumberFormat="1" applyFont="1" applyBorder="1" applyAlignment="1">
      <alignment horizontal="right"/>
    </xf>
    <xf numFmtId="3" fontId="14" fillId="0" borderId="1" xfId="0" quotePrefix="1" applyNumberFormat="1" applyFont="1" applyBorder="1" applyAlignment="1">
      <alignment horizontal="center"/>
    </xf>
    <xf numFmtId="4" fontId="17" fillId="0" borderId="5" xfId="0" applyNumberFormat="1" applyFont="1" applyFill="1" applyBorder="1" applyAlignment="1">
      <alignment horizontal="right"/>
    </xf>
    <xf numFmtId="3" fontId="19" fillId="0" borderId="1" xfId="0" quotePrefix="1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20" fillId="0" borderId="15" xfId="0" applyNumberFormat="1" applyFont="1" applyBorder="1" applyAlignment="1">
      <alignment horizontal="right"/>
    </xf>
    <xf numFmtId="3" fontId="18" fillId="0" borderId="15" xfId="0" applyNumberFormat="1" applyFont="1" applyBorder="1" applyAlignment="1">
      <alignment horizontal="right"/>
    </xf>
    <xf numFmtId="43" fontId="19" fillId="0" borderId="6" xfId="3" applyNumberFormat="1" applyFont="1" applyBorder="1" applyAlignment="1">
      <alignment horizontal="right"/>
    </xf>
    <xf numFmtId="43" fontId="19" fillId="0" borderId="6" xfId="0" applyNumberFormat="1" applyFont="1" applyBorder="1" applyAlignment="1">
      <alignment horizontal="right"/>
    </xf>
    <xf numFmtId="43" fontId="19" fillId="0" borderId="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43" fontId="6" fillId="0" borderId="5" xfId="3" applyFont="1" applyBorder="1" applyAlignment="1">
      <alignment horizontal="center"/>
    </xf>
    <xf numFmtId="43" fontId="6" fillId="0" borderId="6" xfId="3" applyFont="1" applyFill="1" applyBorder="1" applyAlignment="1">
      <alignment horizontal="right"/>
    </xf>
    <xf numFmtId="2" fontId="6" fillId="0" borderId="6" xfId="3" applyNumberFormat="1" applyFont="1" applyFill="1" applyBorder="1" applyAlignment="1">
      <alignment horizontal="right"/>
    </xf>
    <xf numFmtId="43" fontId="6" fillId="0" borderId="6" xfId="3" applyFont="1" applyBorder="1" applyAlignment="1">
      <alignment horizontal="center"/>
    </xf>
    <xf numFmtId="43" fontId="5" fillId="0" borderId="1" xfId="3" applyFont="1" applyBorder="1" applyAlignment="1">
      <alignment horizontal="right"/>
    </xf>
    <xf numFmtId="4" fontId="19" fillId="0" borderId="6" xfId="0" quotePrefix="1" applyNumberFormat="1" applyFont="1" applyFill="1" applyBorder="1" applyAlignment="1">
      <alignment horizontal="right"/>
    </xf>
    <xf numFmtId="4" fontId="19" fillId="0" borderId="9" xfId="0" applyNumberFormat="1" applyFont="1" applyFill="1" applyBorder="1" applyAlignment="1" applyProtection="1">
      <alignment horizontal="right"/>
      <protection hidden="1"/>
    </xf>
    <xf numFmtId="4" fontId="19" fillId="0" borderId="9" xfId="0" quotePrefix="1" applyNumberFormat="1" applyFont="1" applyFill="1" applyBorder="1" applyAlignment="1">
      <alignment horizontal="right"/>
    </xf>
    <xf numFmtId="4" fontId="17" fillId="0" borderId="7" xfId="0" applyNumberFormat="1" applyFont="1" applyFill="1" applyBorder="1" applyAlignment="1">
      <alignment horizontal="right"/>
    </xf>
    <xf numFmtId="165" fontId="17" fillId="0" borderId="1" xfId="3" applyNumberFormat="1" applyFont="1" applyFill="1" applyBorder="1" applyAlignment="1">
      <alignment horizontal="right"/>
    </xf>
    <xf numFmtId="4" fontId="19" fillId="0" borderId="16" xfId="0" quotePrefix="1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left"/>
    </xf>
    <xf numFmtId="43" fontId="6" fillId="0" borderId="16" xfId="3" applyFont="1" applyBorder="1" applyAlignment="1">
      <alignment horizontal="right"/>
    </xf>
    <xf numFmtId="3" fontId="11" fillId="0" borderId="9" xfId="0" applyNumberFormat="1" applyFont="1" applyBorder="1" applyAlignment="1">
      <alignment horizontal="center"/>
    </xf>
    <xf numFmtId="3" fontId="15" fillId="3" borderId="14" xfId="0" quotePrefix="1" applyNumberFormat="1" applyFont="1" applyFill="1" applyBorder="1" applyAlignment="1">
      <alignment horizontal="left"/>
    </xf>
    <xf numFmtId="4" fontId="6" fillId="0" borderId="16" xfId="0" applyNumberFormat="1" applyFont="1" applyBorder="1" applyAlignment="1">
      <alignment horizontal="right"/>
    </xf>
    <xf numFmtId="43" fontId="6" fillId="0" borderId="18" xfId="3" applyFont="1" applyBorder="1" applyAlignment="1">
      <alignment horizontal="right"/>
    </xf>
    <xf numFmtId="4" fontId="17" fillId="3" borderId="16" xfId="0" applyNumberFormat="1" applyFont="1" applyFill="1" applyBorder="1" applyAlignment="1" applyProtection="1">
      <alignment horizontal="right"/>
      <protection hidden="1"/>
    </xf>
    <xf numFmtId="3" fontId="20" fillId="0" borderId="13" xfId="0" applyNumberFormat="1" applyFont="1" applyBorder="1" applyAlignment="1">
      <alignment horizontal="right"/>
    </xf>
    <xf numFmtId="3" fontId="14" fillId="0" borderId="13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left"/>
    </xf>
    <xf numFmtId="4" fontId="17" fillId="0" borderId="6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center"/>
    </xf>
    <xf numFmtId="4" fontId="19" fillId="0" borderId="9" xfId="3" applyNumberFormat="1" applyFont="1" applyFill="1" applyBorder="1" applyAlignment="1">
      <alignment horizontal="right"/>
    </xf>
    <xf numFmtId="43" fontId="17" fillId="0" borderId="1" xfId="3" applyFont="1" applyFill="1" applyBorder="1" applyAlignment="1">
      <alignment horizontal="right"/>
    </xf>
    <xf numFmtId="43" fontId="19" fillId="0" borderId="11" xfId="3" applyFont="1" applyBorder="1" applyAlignment="1">
      <alignment horizontal="right"/>
    </xf>
    <xf numFmtId="3" fontId="14" fillId="0" borderId="9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43" fontId="19" fillId="0" borderId="6" xfId="3" applyFont="1" applyFill="1" applyBorder="1" applyAlignment="1">
      <alignment horizontal="right"/>
    </xf>
    <xf numFmtId="3" fontId="19" fillId="0" borderId="0" xfId="0" quotePrefix="1" applyNumberFormat="1" applyFont="1" applyFill="1" applyBorder="1" applyAlignment="1">
      <alignment horizontal="left" wrapText="1"/>
    </xf>
    <xf numFmtId="3" fontId="18" fillId="0" borderId="0" xfId="0" applyNumberFormat="1" applyFont="1" applyBorder="1" applyAlignment="1">
      <alignment horizontal="left"/>
    </xf>
    <xf numFmtId="3" fontId="19" fillId="0" borderId="0" xfId="0" quotePrefix="1" applyNumberFormat="1" applyFont="1" applyBorder="1" applyAlignment="1">
      <alignment horizontal="left" wrapText="1"/>
    </xf>
    <xf numFmtId="43" fontId="19" fillId="0" borderId="0" xfId="3" applyFont="1" applyFill="1" applyBorder="1" applyAlignment="1">
      <alignment horizontal="left" vertical="top"/>
    </xf>
    <xf numFmtId="3" fontId="14" fillId="0" borderId="9" xfId="0" applyNumberFormat="1" applyFont="1" applyFill="1" applyBorder="1" applyAlignment="1">
      <alignment horizontal="left"/>
    </xf>
    <xf numFmtId="3" fontId="18" fillId="0" borderId="9" xfId="0" applyNumberFormat="1" applyFont="1" applyFill="1" applyBorder="1" applyAlignment="1">
      <alignment horizontal="left"/>
    </xf>
    <xf numFmtId="43" fontId="19" fillId="0" borderId="0" xfId="3" applyFont="1" applyBorder="1" applyAlignment="1">
      <alignment horizontal="left"/>
    </xf>
    <xf numFmtId="3" fontId="14" fillId="0" borderId="13" xfId="0" applyNumberFormat="1" applyFont="1" applyBorder="1" applyAlignment="1">
      <alignment horizontal="left"/>
    </xf>
    <xf numFmtId="3" fontId="6" fillId="0" borderId="9" xfId="0" applyNumberFormat="1" applyFont="1" applyFill="1" applyBorder="1" applyAlignment="1">
      <alignment horizontal="left"/>
    </xf>
    <xf numFmtId="2" fontId="19" fillId="0" borderId="6" xfId="3" applyNumberFormat="1" applyFont="1" applyFill="1" applyBorder="1" applyAlignment="1">
      <alignment horizontal="right"/>
    </xf>
    <xf numFmtId="4" fontId="19" fillId="5" borderId="9" xfId="0" applyNumberFormat="1" applyFont="1" applyFill="1" applyBorder="1" applyAlignment="1">
      <alignment horizontal="right"/>
    </xf>
    <xf numFmtId="4" fontId="19" fillId="5" borderId="9" xfId="0" applyNumberFormat="1" applyFont="1" applyFill="1" applyBorder="1" applyAlignment="1" applyProtection="1">
      <alignment horizontal="right"/>
      <protection hidden="1"/>
    </xf>
    <xf numFmtId="4" fontId="19" fillId="5" borderId="6" xfId="0" applyNumberFormat="1" applyFont="1" applyFill="1" applyBorder="1" applyAlignment="1" applyProtection="1">
      <alignment horizontal="right"/>
      <protection hidden="1"/>
    </xf>
    <xf numFmtId="4" fontId="19" fillId="5" borderId="6" xfId="0" applyNumberFormat="1" applyFont="1" applyFill="1" applyBorder="1" applyAlignment="1">
      <alignment horizontal="right"/>
    </xf>
    <xf numFmtId="4" fontId="19" fillId="5" borderId="5" xfId="0" applyNumberFormat="1" applyFont="1" applyFill="1" applyBorder="1" applyAlignment="1">
      <alignment horizontal="right"/>
    </xf>
    <xf numFmtId="4" fontId="19" fillId="5" borderId="11" xfId="0" applyNumberFormat="1" applyFont="1" applyFill="1" applyBorder="1" applyAlignment="1" applyProtection="1">
      <alignment horizontal="right"/>
      <protection hidden="1"/>
    </xf>
    <xf numFmtId="4" fontId="19" fillId="5" borderId="5" xfId="0" applyNumberFormat="1" applyFont="1" applyFill="1" applyBorder="1" applyAlignment="1" applyProtection="1">
      <alignment horizontal="right"/>
      <protection hidden="1"/>
    </xf>
    <xf numFmtId="3" fontId="19" fillId="5" borderId="6" xfId="0" applyNumberFormat="1" applyFont="1" applyFill="1" applyBorder="1" applyAlignment="1">
      <alignment horizontal="center" vertical="center" wrapText="1"/>
    </xf>
    <xf numFmtId="3" fontId="19" fillId="5" borderId="5" xfId="0" applyNumberFormat="1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/>
    </xf>
    <xf numFmtId="3" fontId="19" fillId="5" borderId="3" xfId="0" applyNumberFormat="1" applyFont="1" applyFill="1" applyBorder="1" applyAlignment="1">
      <alignment horizontal="center"/>
    </xf>
    <xf numFmtId="3" fontId="17" fillId="5" borderId="7" xfId="0" quotePrefix="1" applyNumberFormat="1" applyFont="1" applyFill="1" applyBorder="1" applyAlignment="1">
      <alignment horizontal="left"/>
    </xf>
    <xf numFmtId="4" fontId="17" fillId="5" borderId="8" xfId="0" applyNumberFormat="1" applyFont="1" applyFill="1" applyBorder="1" applyAlignment="1">
      <alignment horizontal="right"/>
    </xf>
    <xf numFmtId="4" fontId="17" fillId="5" borderId="7" xfId="0" applyNumberFormat="1" applyFont="1" applyFill="1" applyBorder="1" applyAlignment="1">
      <alignment horizontal="right"/>
    </xf>
    <xf numFmtId="4" fontId="17" fillId="5" borderId="9" xfId="0" applyNumberFormat="1" applyFont="1" applyFill="1" applyBorder="1" applyAlignment="1">
      <alignment horizontal="right"/>
    </xf>
    <xf numFmtId="4" fontId="17" fillId="5" borderId="6" xfId="0" applyNumberFormat="1" applyFont="1" applyFill="1" applyBorder="1" applyAlignment="1">
      <alignment horizontal="right"/>
    </xf>
    <xf numFmtId="3" fontId="17" fillId="5" borderId="10" xfId="0" applyNumberFormat="1" applyFont="1" applyFill="1" applyBorder="1" applyAlignment="1">
      <alignment horizontal="left"/>
    </xf>
    <xf numFmtId="4" fontId="17" fillId="5" borderId="10" xfId="0" applyNumberFormat="1" applyFont="1" applyFill="1" applyBorder="1" applyAlignment="1">
      <alignment horizontal="right"/>
    </xf>
    <xf numFmtId="3" fontId="17" fillId="5" borderId="5" xfId="0" applyNumberFormat="1" applyFont="1" applyFill="1" applyBorder="1" applyAlignment="1">
      <alignment horizontal="left"/>
    </xf>
    <xf numFmtId="4" fontId="17" fillId="5" borderId="5" xfId="0" applyNumberFormat="1" applyFont="1" applyFill="1" applyBorder="1" applyAlignment="1" applyProtection="1">
      <alignment horizontal="right"/>
      <protection hidden="1"/>
    </xf>
    <xf numFmtId="4" fontId="17" fillId="5" borderId="11" xfId="0" applyNumberFormat="1" applyFont="1" applyFill="1" applyBorder="1" applyAlignment="1" applyProtection="1">
      <alignment horizontal="right"/>
      <protection hidden="1"/>
    </xf>
    <xf numFmtId="4" fontId="17" fillId="5" borderId="12" xfId="0" applyNumberFormat="1" applyFont="1" applyFill="1" applyBorder="1" applyAlignment="1" applyProtection="1">
      <alignment horizontal="right"/>
      <protection hidden="1"/>
    </xf>
    <xf numFmtId="3" fontId="17" fillId="5" borderId="6" xfId="0" applyNumberFormat="1" applyFont="1" applyFill="1" applyBorder="1" applyAlignment="1">
      <alignment horizontal="left"/>
    </xf>
    <xf numFmtId="4" fontId="17" fillId="5" borderId="8" xfId="0" applyNumberFormat="1" applyFont="1" applyFill="1" applyBorder="1" applyAlignment="1" applyProtection="1">
      <alignment horizontal="right"/>
      <protection hidden="1"/>
    </xf>
    <xf numFmtId="4" fontId="17" fillId="5" borderId="6" xfId="0" applyNumberFormat="1" applyFont="1" applyFill="1" applyBorder="1" applyAlignment="1" applyProtection="1">
      <alignment horizontal="right"/>
      <protection hidden="1"/>
    </xf>
    <xf numFmtId="4" fontId="17" fillId="5" borderId="9" xfId="0" applyNumberFormat="1" applyFont="1" applyFill="1" applyBorder="1" applyAlignment="1" applyProtection="1">
      <alignment horizontal="right"/>
      <protection hidden="1"/>
    </xf>
    <xf numFmtId="3" fontId="19" fillId="5" borderId="6" xfId="0" applyNumberFormat="1" applyFont="1" applyFill="1" applyBorder="1" applyAlignment="1">
      <alignment horizontal="left"/>
    </xf>
    <xf numFmtId="3" fontId="19" fillId="5" borderId="5" xfId="0" applyNumberFormat="1" applyFont="1" applyFill="1" applyBorder="1" applyAlignment="1">
      <alignment horizontal="left"/>
    </xf>
    <xf numFmtId="3" fontId="19" fillId="5" borderId="9" xfId="0" applyNumberFormat="1" applyFont="1" applyFill="1" applyBorder="1" applyAlignment="1">
      <alignment horizontal="left"/>
    </xf>
    <xf numFmtId="4" fontId="19" fillId="5" borderId="8" xfId="0" applyNumberFormat="1" applyFont="1" applyFill="1" applyBorder="1" applyAlignment="1" applyProtection="1">
      <alignment horizontal="right"/>
      <protection hidden="1"/>
    </xf>
    <xf numFmtId="3" fontId="17" fillId="5" borderId="9" xfId="0" applyNumberFormat="1" applyFont="1" applyFill="1" applyBorder="1" applyAlignment="1">
      <alignment horizontal="left"/>
    </xf>
    <xf numFmtId="3" fontId="19" fillId="5" borderId="11" xfId="0" applyNumberFormat="1" applyFont="1" applyFill="1" applyBorder="1" applyAlignment="1">
      <alignment horizontal="left"/>
    </xf>
    <xf numFmtId="3" fontId="17" fillId="5" borderId="9" xfId="0" applyNumberFormat="1" applyFont="1" applyFill="1" applyBorder="1" applyAlignment="1">
      <alignment horizontal="center"/>
    </xf>
    <xf numFmtId="3" fontId="19" fillId="5" borderId="8" xfId="0" applyNumberFormat="1" applyFont="1" applyFill="1" applyBorder="1" applyAlignment="1">
      <alignment horizontal="left"/>
    </xf>
    <xf numFmtId="3" fontId="17" fillId="6" borderId="1" xfId="0" quotePrefix="1" applyNumberFormat="1" applyFont="1" applyFill="1" applyBorder="1" applyAlignment="1">
      <alignment horizontal="left"/>
    </xf>
    <xf numFmtId="4" fontId="17" fillId="5" borderId="14" xfId="0" applyNumberFormat="1" applyFont="1" applyFill="1" applyBorder="1" applyAlignment="1" applyProtection="1">
      <alignment horizontal="right"/>
      <protection hidden="1"/>
    </xf>
    <xf numFmtId="4" fontId="17" fillId="5" borderId="1" xfId="0" applyNumberFormat="1" applyFont="1" applyFill="1" applyBorder="1" applyAlignment="1" applyProtection="1">
      <alignment horizontal="right"/>
      <protection hidden="1"/>
    </xf>
    <xf numFmtId="3" fontId="17" fillId="5" borderId="14" xfId="0" applyNumberFormat="1" applyFont="1" applyFill="1" applyBorder="1" applyAlignment="1">
      <alignment horizontal="right"/>
    </xf>
    <xf numFmtId="4" fontId="17" fillId="5" borderId="1" xfId="0" applyNumberFormat="1" applyFont="1" applyFill="1" applyBorder="1" applyAlignment="1">
      <alignment horizontal="right"/>
    </xf>
    <xf numFmtId="4" fontId="17" fillId="5" borderId="5" xfId="0" applyNumberFormat="1" applyFont="1" applyFill="1" applyBorder="1" applyAlignment="1">
      <alignment horizontal="right"/>
    </xf>
    <xf numFmtId="3" fontId="15" fillId="5" borderId="14" xfId="0" quotePrefix="1" applyNumberFormat="1" applyFont="1" applyFill="1" applyBorder="1" applyAlignment="1">
      <alignment horizontal="left"/>
    </xf>
    <xf numFmtId="3" fontId="16" fillId="5" borderId="3" xfId="0" quotePrefix="1" applyNumberFormat="1" applyFont="1" applyFill="1" applyBorder="1" applyAlignment="1">
      <alignment horizontal="center"/>
    </xf>
    <xf numFmtId="3" fontId="17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3" fontId="17" fillId="5" borderId="8" xfId="0" applyNumberFormat="1" applyFont="1" applyFill="1" applyBorder="1" applyAlignment="1">
      <alignment horizontal="left"/>
    </xf>
    <xf numFmtId="4" fontId="19" fillId="5" borderId="11" xfId="0" applyNumberFormat="1" applyFont="1" applyFill="1" applyBorder="1" applyAlignment="1">
      <alignment horizontal="right"/>
    </xf>
    <xf numFmtId="3" fontId="17" fillId="6" borderId="11" xfId="0" quotePrefix="1" applyNumberFormat="1" applyFont="1" applyFill="1" applyBorder="1" applyAlignment="1">
      <alignment horizontal="left"/>
    </xf>
    <xf numFmtId="4" fontId="19" fillId="5" borderId="1" xfId="0" applyNumberFormat="1" applyFont="1" applyFill="1" applyBorder="1" applyAlignment="1" applyProtection="1">
      <alignment horizontal="right"/>
      <protection hidden="1"/>
    </xf>
    <xf numFmtId="4" fontId="17" fillId="6" borderId="1" xfId="0" applyNumberFormat="1" applyFont="1" applyFill="1" applyBorder="1" applyAlignment="1">
      <alignment horizontal="right"/>
    </xf>
    <xf numFmtId="4" fontId="17" fillId="6" borderId="14" xfId="0" applyNumberFormat="1" applyFont="1" applyFill="1" applyBorder="1" applyAlignment="1">
      <alignment horizontal="center"/>
    </xf>
    <xf numFmtId="4" fontId="17" fillId="6" borderId="1" xfId="0" applyNumberFormat="1" applyFont="1" applyFill="1" applyBorder="1" applyAlignment="1">
      <alignment horizontal="center"/>
    </xf>
    <xf numFmtId="3" fontId="24" fillId="6" borderId="1" xfId="0" quotePrefix="1" applyNumberFormat="1" applyFont="1" applyFill="1" applyBorder="1" applyAlignment="1">
      <alignment horizontal="left"/>
    </xf>
    <xf numFmtId="3" fontId="17" fillId="5" borderId="1" xfId="0" applyNumberFormat="1" applyFont="1" applyFill="1" applyBorder="1" applyAlignment="1">
      <alignment horizontal="left"/>
    </xf>
    <xf numFmtId="43" fontId="17" fillId="5" borderId="1" xfId="3" applyFont="1" applyFill="1" applyBorder="1" applyAlignment="1">
      <alignment horizontal="right"/>
    </xf>
    <xf numFmtId="165" fontId="17" fillId="5" borderId="1" xfId="3" applyNumberFormat="1" applyFont="1" applyFill="1" applyBorder="1" applyAlignment="1" applyProtection="1">
      <alignment horizontal="right"/>
      <protection hidden="1"/>
    </xf>
    <xf numFmtId="165" fontId="17" fillId="5" borderId="1" xfId="3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center"/>
    </xf>
    <xf numFmtId="2" fontId="17" fillId="5" borderId="1" xfId="3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right"/>
    </xf>
    <xf numFmtId="3" fontId="17" fillId="5" borderId="1" xfId="0" applyNumberFormat="1" applyFont="1" applyFill="1" applyBorder="1" applyAlignment="1">
      <alignment horizontal="left" vertical="center"/>
    </xf>
    <xf numFmtId="4" fontId="18" fillId="5" borderId="1" xfId="0" applyNumberFormat="1" applyFont="1" applyFill="1" applyBorder="1" applyAlignment="1">
      <alignment horizontal="left" vertical="center"/>
    </xf>
    <xf numFmtId="3" fontId="19" fillId="5" borderId="7" xfId="0" applyNumberFormat="1" applyFont="1" applyFill="1" applyBorder="1" applyAlignment="1">
      <alignment horizontal="center" vertical="center" wrapText="1"/>
    </xf>
    <xf numFmtId="4" fontId="19" fillId="5" borderId="6" xfId="0" applyNumberFormat="1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 wrapText="1"/>
    </xf>
    <xf numFmtId="3" fontId="19" fillId="5" borderId="14" xfId="0" applyNumberFormat="1" applyFont="1" applyFill="1" applyBorder="1" applyAlignment="1">
      <alignment horizontal="left"/>
    </xf>
    <xf numFmtId="3" fontId="17" fillId="5" borderId="11" xfId="0" quotePrefix="1" applyNumberFormat="1" applyFont="1" applyFill="1" applyBorder="1" applyAlignment="1">
      <alignment horizontal="left"/>
    </xf>
    <xf numFmtId="4" fontId="17" fillId="5" borderId="14" xfId="0" applyNumberFormat="1" applyFont="1" applyFill="1" applyBorder="1" applyAlignment="1">
      <alignment horizontal="right"/>
    </xf>
    <xf numFmtId="3" fontId="17" fillId="5" borderId="8" xfId="0" quotePrefix="1" applyNumberFormat="1" applyFont="1" applyFill="1" applyBorder="1" applyAlignment="1">
      <alignment horizontal="left"/>
    </xf>
    <xf numFmtId="4" fontId="17" fillId="5" borderId="8" xfId="0" quotePrefix="1" applyNumberFormat="1" applyFont="1" applyFill="1" applyBorder="1" applyAlignment="1">
      <alignment horizontal="right"/>
    </xf>
    <xf numFmtId="4" fontId="17" fillId="5" borderId="7" xfId="0" quotePrefix="1" applyNumberFormat="1" applyFont="1" applyFill="1" applyBorder="1" applyAlignment="1">
      <alignment horizontal="right"/>
    </xf>
    <xf numFmtId="4" fontId="19" fillId="5" borderId="9" xfId="3" applyNumberFormat="1" applyFont="1" applyFill="1" applyBorder="1" applyAlignment="1">
      <alignment horizontal="right"/>
    </xf>
    <xf numFmtId="4" fontId="17" fillId="5" borderId="6" xfId="0" quotePrefix="1" applyNumberFormat="1" applyFont="1" applyFill="1" applyBorder="1" applyAlignment="1">
      <alignment horizontal="right"/>
    </xf>
    <xf numFmtId="4" fontId="19" fillId="5" borderId="9" xfId="0" quotePrefix="1" applyNumberFormat="1" applyFont="1" applyFill="1" applyBorder="1" applyAlignment="1">
      <alignment horizontal="right"/>
    </xf>
    <xf numFmtId="4" fontId="19" fillId="5" borderId="5" xfId="0" quotePrefix="1" applyNumberFormat="1" applyFont="1" applyFill="1" applyBorder="1" applyAlignment="1">
      <alignment horizontal="right"/>
    </xf>
    <xf numFmtId="4" fontId="19" fillId="5" borderId="11" xfId="0" quotePrefix="1" applyNumberFormat="1" applyFont="1" applyFill="1" applyBorder="1" applyAlignment="1">
      <alignment horizontal="right"/>
    </xf>
    <xf numFmtId="165" fontId="17" fillId="5" borderId="5" xfId="3" applyNumberFormat="1" applyFont="1" applyFill="1" applyBorder="1" applyAlignment="1">
      <alignment horizontal="right"/>
    </xf>
    <xf numFmtId="43" fontId="17" fillId="5" borderId="5" xfId="3" applyFont="1" applyFill="1" applyBorder="1" applyAlignment="1">
      <alignment horizontal="right"/>
    </xf>
    <xf numFmtId="3" fontId="14" fillId="5" borderId="0" xfId="0" applyNumberFormat="1" applyFont="1" applyFill="1" applyBorder="1" applyAlignment="1">
      <alignment horizontal="left"/>
    </xf>
    <xf numFmtId="4" fontId="14" fillId="5" borderId="0" xfId="0" applyNumberFormat="1" applyFont="1" applyFill="1" applyBorder="1" applyAlignment="1">
      <alignment horizontal="right"/>
    </xf>
    <xf numFmtId="4" fontId="18" fillId="5" borderId="4" xfId="0" quotePrefix="1" applyNumberFormat="1" applyFont="1" applyFill="1" applyBorder="1" applyAlignment="1">
      <alignment horizontal="center" vertical="center"/>
    </xf>
    <xf numFmtId="3" fontId="17" fillId="5" borderId="5" xfId="0" quotePrefix="1" applyNumberFormat="1" applyFont="1" applyFill="1" applyBorder="1" applyAlignment="1">
      <alignment horizontal="left"/>
    </xf>
    <xf numFmtId="4" fontId="17" fillId="5" borderId="1" xfId="0" quotePrefix="1" applyNumberFormat="1" applyFont="1" applyFill="1" applyBorder="1" applyAlignment="1">
      <alignment horizontal="right"/>
    </xf>
    <xf numFmtId="4" fontId="17" fillId="5" borderId="17" xfId="0" quotePrefix="1" applyNumberFormat="1" applyFont="1" applyFill="1" applyBorder="1" applyAlignment="1">
      <alignment horizontal="right"/>
    </xf>
    <xf numFmtId="4" fontId="19" fillId="5" borderId="6" xfId="0" quotePrefix="1" applyNumberFormat="1" applyFont="1" applyFill="1" applyBorder="1" applyAlignment="1">
      <alignment horizontal="right"/>
    </xf>
    <xf numFmtId="4" fontId="19" fillId="5" borderId="16" xfId="0" applyNumberFormat="1" applyFont="1" applyFill="1" applyBorder="1" applyAlignment="1">
      <alignment horizontal="right"/>
    </xf>
    <xf numFmtId="4" fontId="19" fillId="5" borderId="6" xfId="0" applyNumberFormat="1" applyFont="1" applyFill="1" applyBorder="1" applyAlignment="1"/>
    <xf numFmtId="4" fontId="19" fillId="5" borderId="6" xfId="3" applyNumberFormat="1" applyFont="1" applyFill="1" applyBorder="1" applyAlignment="1"/>
    <xf numFmtId="4" fontId="19" fillId="5" borderId="5" xfId="0" applyNumberFormat="1" applyFont="1" applyFill="1" applyBorder="1" applyAlignment="1"/>
    <xf numFmtId="3" fontId="17" fillId="5" borderId="14" xfId="0" applyNumberFormat="1" applyFont="1" applyFill="1" applyBorder="1" applyAlignment="1">
      <alignment horizontal="left"/>
    </xf>
    <xf numFmtId="4" fontId="17" fillId="5" borderId="1" xfId="3" applyNumberFormat="1" applyFont="1" applyFill="1" applyBorder="1" applyAlignment="1">
      <alignment horizontal="right"/>
    </xf>
    <xf numFmtId="4" fontId="19" fillId="5" borderId="6" xfId="3" applyNumberFormat="1" applyFont="1" applyFill="1" applyBorder="1" applyAlignment="1">
      <alignment horizontal="right"/>
    </xf>
    <xf numFmtId="3" fontId="17" fillId="5" borderId="1" xfId="0" quotePrefix="1" applyNumberFormat="1" applyFont="1" applyFill="1" applyBorder="1" applyAlignment="1">
      <alignment horizontal="right"/>
    </xf>
    <xf numFmtId="3" fontId="17" fillId="5" borderId="7" xfId="0" applyNumberFormat="1" applyFont="1" applyFill="1" applyBorder="1" applyAlignment="1">
      <alignment horizontal="left"/>
    </xf>
    <xf numFmtId="3" fontId="26" fillId="5" borderId="1" xfId="0" applyNumberFormat="1" applyFont="1" applyFill="1" applyBorder="1" applyAlignment="1">
      <alignment horizontal="center"/>
    </xf>
    <xf numFmtId="3" fontId="23" fillId="5" borderId="1" xfId="0" applyNumberFormat="1" applyFont="1" applyFill="1" applyBorder="1" applyAlignment="1">
      <alignment horizontal="left"/>
    </xf>
    <xf numFmtId="3" fontId="17" fillId="5" borderId="14" xfId="0" quotePrefix="1" applyNumberFormat="1" applyFont="1" applyFill="1" applyBorder="1" applyAlignment="1">
      <alignment horizontal="right"/>
    </xf>
    <xf numFmtId="43" fontId="17" fillId="5" borderId="1" xfId="3" applyFont="1" applyFill="1" applyBorder="1" applyAlignment="1"/>
    <xf numFmtId="43" fontId="14" fillId="5" borderId="1" xfId="3" applyFont="1" applyFill="1" applyBorder="1" applyAlignment="1">
      <alignment horizontal="right"/>
    </xf>
    <xf numFmtId="3" fontId="18" fillId="5" borderId="14" xfId="0" applyNumberFormat="1" applyFont="1" applyFill="1" applyBorder="1" applyAlignment="1"/>
    <xf numFmtId="4" fontId="28" fillId="5" borderId="8" xfId="0" applyNumberFormat="1" applyFont="1" applyFill="1" applyBorder="1" applyAlignment="1">
      <alignment horizontal="right"/>
    </xf>
    <xf numFmtId="3" fontId="29" fillId="0" borderId="7" xfId="0" applyNumberFormat="1" applyFont="1" applyBorder="1" applyAlignment="1">
      <alignment horizontal="left"/>
    </xf>
    <xf numFmtId="3" fontId="30" fillId="0" borderId="7" xfId="0" applyNumberFormat="1" applyFont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Alignment="1">
      <alignment horizontal="right"/>
    </xf>
    <xf numFmtId="4" fontId="28" fillId="5" borderId="10" xfId="0" applyNumberFormat="1" applyFont="1" applyFill="1" applyBorder="1" applyAlignment="1">
      <alignment horizontal="right"/>
    </xf>
    <xf numFmtId="4" fontId="28" fillId="5" borderId="10" xfId="3" applyNumberFormat="1" applyFont="1" applyFill="1" applyBorder="1" applyAlignment="1">
      <alignment horizontal="right"/>
    </xf>
    <xf numFmtId="3" fontId="30" fillId="0" borderId="10" xfId="0" applyNumberFormat="1" applyFont="1" applyBorder="1" applyAlignment="1">
      <alignment horizontal="left"/>
    </xf>
    <xf numFmtId="3" fontId="31" fillId="3" borderId="3" xfId="0" quotePrefix="1" applyNumberFormat="1" applyFont="1" applyFill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4" fontId="28" fillId="5" borderId="7" xfId="0" applyNumberFormat="1" applyFont="1" applyFill="1" applyBorder="1" applyAlignment="1" applyProtection="1">
      <alignment horizontal="right"/>
      <protection hidden="1"/>
    </xf>
    <xf numFmtId="4" fontId="27" fillId="5" borderId="8" xfId="0" applyNumberFormat="1" applyFont="1" applyFill="1" applyBorder="1" applyAlignment="1" applyProtection="1">
      <alignment horizontal="right"/>
      <protection hidden="1"/>
    </xf>
    <xf numFmtId="4" fontId="28" fillId="5" borderId="0" xfId="0" applyNumberFormat="1" applyFont="1" applyFill="1" applyBorder="1" applyAlignment="1">
      <alignment horizontal="right"/>
    </xf>
    <xf numFmtId="4" fontId="27" fillId="5" borderId="8" xfId="0" applyNumberFormat="1" applyFont="1" applyFill="1" applyBorder="1" applyAlignment="1">
      <alignment horizontal="right"/>
    </xf>
    <xf numFmtId="3" fontId="31" fillId="5" borderId="3" xfId="0" quotePrefix="1" applyNumberFormat="1" applyFont="1" applyFill="1" applyBorder="1" applyAlignment="1">
      <alignment horizontal="center"/>
    </xf>
    <xf numFmtId="3" fontId="31" fillId="5" borderId="4" xfId="0" applyNumberFormat="1" applyFont="1" applyFill="1" applyBorder="1" applyAlignment="1">
      <alignment horizontal="center"/>
    </xf>
    <xf numFmtId="4" fontId="28" fillId="6" borderId="1" xfId="0" applyNumberFormat="1" applyFont="1" applyFill="1" applyBorder="1" applyAlignment="1">
      <alignment horizontal="center"/>
    </xf>
    <xf numFmtId="3" fontId="31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right"/>
    </xf>
    <xf numFmtId="3" fontId="32" fillId="0" borderId="0" xfId="0" applyNumberFormat="1" applyFont="1" applyAlignment="1">
      <alignment horizontal="center"/>
    </xf>
    <xf numFmtId="4" fontId="33" fillId="3" borderId="3" xfId="0" quotePrefix="1" applyNumberFormat="1" applyFont="1" applyFill="1" applyBorder="1" applyAlignment="1">
      <alignment horizontal="center"/>
    </xf>
    <xf numFmtId="3" fontId="33" fillId="3" borderId="3" xfId="0" quotePrefix="1" applyNumberFormat="1" applyFont="1" applyFill="1" applyBorder="1" applyAlignment="1">
      <alignment horizontal="center"/>
    </xf>
    <xf numFmtId="3" fontId="34" fillId="0" borderId="3" xfId="0" quotePrefix="1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4" fontId="28" fillId="5" borderId="13" xfId="0" applyNumberFormat="1" applyFont="1" applyFill="1" applyBorder="1" applyAlignment="1" applyProtection="1">
      <alignment horizontal="right"/>
      <protection hidden="1"/>
    </xf>
    <xf numFmtId="4" fontId="27" fillId="5" borderId="9" xfId="0" applyNumberFormat="1" applyFont="1" applyFill="1" applyBorder="1" applyAlignment="1">
      <alignment horizontal="right"/>
    </xf>
    <xf numFmtId="4" fontId="33" fillId="5" borderId="3" xfId="0" quotePrefix="1" applyNumberFormat="1" applyFont="1" applyFill="1" applyBorder="1" applyAlignment="1">
      <alignment horizontal="center"/>
    </xf>
    <xf numFmtId="3" fontId="33" fillId="5" borderId="3" xfId="0" quotePrefix="1" applyNumberFormat="1" applyFont="1" applyFill="1" applyBorder="1" applyAlignment="1">
      <alignment horizontal="center"/>
    </xf>
    <xf numFmtId="3" fontId="34" fillId="5" borderId="3" xfId="0" quotePrefix="1" applyNumberFormat="1" applyFont="1" applyFill="1" applyBorder="1" applyAlignment="1">
      <alignment horizontal="center" vertical="center"/>
    </xf>
    <xf numFmtId="3" fontId="34" fillId="5" borderId="1" xfId="0" applyNumberFormat="1" applyFont="1" applyFill="1" applyBorder="1" applyAlignment="1">
      <alignment horizontal="center" vertical="center"/>
    </xf>
    <xf numFmtId="3" fontId="31" fillId="0" borderId="0" xfId="0" applyNumberFormat="1" applyFont="1"/>
    <xf numFmtId="3" fontId="31" fillId="0" borderId="0" xfId="0" applyNumberFormat="1" applyFont="1" applyAlignment="1">
      <alignment horizontal="center"/>
    </xf>
    <xf numFmtId="3" fontId="35" fillId="5" borderId="4" xfId="0" quotePrefix="1" applyNumberFormat="1" applyFont="1" applyFill="1" applyBorder="1" applyAlignment="1">
      <alignment horizontal="right"/>
    </xf>
    <xf numFmtId="4" fontId="34" fillId="5" borderId="3" xfId="0" quotePrefix="1" applyNumberFormat="1" applyFont="1" applyFill="1" applyBorder="1" applyAlignment="1">
      <alignment horizontal="right" vertical="center"/>
    </xf>
    <xf numFmtId="4" fontId="34" fillId="5" borderId="1" xfId="0" applyNumberFormat="1" applyFont="1" applyFill="1" applyBorder="1" applyAlignment="1">
      <alignment horizontal="right" vertical="center"/>
    </xf>
    <xf numFmtId="3" fontId="31" fillId="5" borderId="1" xfId="0" applyNumberFormat="1" applyFont="1" applyFill="1" applyBorder="1" applyAlignment="1">
      <alignment horizontal="right"/>
    </xf>
    <xf numFmtId="0" fontId="34" fillId="5" borderId="0" xfId="0" applyFont="1" applyFill="1" applyBorder="1" applyAlignment="1">
      <alignment horizontal="right"/>
    </xf>
    <xf numFmtId="3" fontId="31" fillId="5" borderId="0" xfId="0" applyNumberFormat="1" applyFont="1" applyFill="1" applyBorder="1" applyAlignment="1">
      <alignment horizontal="right"/>
    </xf>
    <xf numFmtId="3" fontId="36" fillId="5" borderId="0" xfId="0" applyNumberFormat="1" applyFont="1" applyFill="1" applyBorder="1" applyAlignment="1">
      <alignment horizontal="right"/>
    </xf>
    <xf numFmtId="3" fontId="36" fillId="5" borderId="15" xfId="0" applyNumberFormat="1" applyFont="1" applyFill="1" applyBorder="1" applyAlignment="1">
      <alignment horizontal="right"/>
    </xf>
    <xf numFmtId="3" fontId="31" fillId="5" borderId="4" xfId="0" applyNumberFormat="1" applyFont="1" applyFill="1" applyBorder="1" applyAlignment="1">
      <alignment horizontal="right"/>
    </xf>
    <xf numFmtId="3" fontId="37" fillId="5" borderId="1" xfId="0" applyNumberFormat="1" applyFont="1" applyFill="1" applyBorder="1" applyAlignment="1">
      <alignment horizontal="right" vertical="center" wrapText="1"/>
    </xf>
    <xf numFmtId="3" fontId="27" fillId="5" borderId="1" xfId="0" applyNumberFormat="1" applyFont="1" applyFill="1" applyBorder="1" applyAlignment="1">
      <alignment horizontal="right" vertical="center" wrapText="1"/>
    </xf>
    <xf numFmtId="4" fontId="28" fillId="5" borderId="1" xfId="0" quotePrefix="1" applyNumberFormat="1" applyFont="1" applyFill="1" applyBorder="1" applyAlignment="1">
      <alignment horizontal="right"/>
    </xf>
    <xf numFmtId="3" fontId="31" fillId="5" borderId="0" xfId="0" applyNumberFormat="1" applyFont="1" applyFill="1" applyAlignment="1">
      <alignment horizontal="right"/>
    </xf>
    <xf numFmtId="3" fontId="3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4" fontId="19" fillId="5" borderId="1" xfId="0" applyNumberFormat="1" applyFont="1" applyFill="1" applyBorder="1" applyAlignment="1">
      <alignment horizontal="right"/>
    </xf>
    <xf numFmtId="4" fontId="17" fillId="0" borderId="10" xfId="3" applyNumberFormat="1" applyFont="1" applyFill="1" applyBorder="1" applyAlignment="1">
      <alignment horizontal="right"/>
    </xf>
    <xf numFmtId="3" fontId="31" fillId="0" borderId="4" xfId="0" quotePrefix="1" applyNumberFormat="1" applyFont="1" applyFill="1" applyBorder="1" applyAlignment="1">
      <alignment horizontal="center"/>
    </xf>
    <xf numFmtId="3" fontId="31" fillId="0" borderId="5" xfId="0" applyNumberFormat="1" applyFont="1" applyFill="1" applyBorder="1" applyAlignment="1">
      <alignment horizontal="center"/>
    </xf>
    <xf numFmtId="3" fontId="19" fillId="0" borderId="5" xfId="0" applyNumberFormat="1" applyFont="1" applyFill="1" applyBorder="1" applyAlignment="1">
      <alignment horizontal="center" vertical="center" wrapText="1"/>
    </xf>
    <xf numFmtId="4" fontId="28" fillId="0" borderId="6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4" fontId="28" fillId="0" borderId="7" xfId="0" applyNumberFormat="1" applyFont="1" applyFill="1" applyBorder="1" applyAlignment="1" applyProtection="1">
      <alignment horizontal="right"/>
      <protection hidden="1"/>
    </xf>
    <xf numFmtId="4" fontId="17" fillId="0" borderId="6" xfId="0" applyNumberFormat="1" applyFont="1" applyFill="1" applyBorder="1" applyAlignment="1" applyProtection="1">
      <alignment horizontal="right"/>
      <protection hidden="1"/>
    </xf>
    <xf numFmtId="4" fontId="19" fillId="0" borderId="6" xfId="0" applyNumberFormat="1" applyFont="1" applyFill="1" applyBorder="1" applyAlignment="1" applyProtection="1">
      <alignment horizontal="right"/>
      <protection hidden="1"/>
    </xf>
    <xf numFmtId="4" fontId="19" fillId="0" borderId="5" xfId="0" applyNumberFormat="1" applyFont="1" applyFill="1" applyBorder="1" applyAlignment="1" applyProtection="1">
      <alignment horizontal="right"/>
      <protection hidden="1"/>
    </xf>
    <xf numFmtId="4" fontId="27" fillId="0" borderId="7" xfId="0" applyNumberFormat="1" applyFont="1" applyFill="1" applyBorder="1" applyAlignment="1" applyProtection="1">
      <alignment horizontal="right"/>
      <protection hidden="1"/>
    </xf>
    <xf numFmtId="4" fontId="27" fillId="0" borderId="7" xfId="0" applyNumberFormat="1" applyFont="1" applyFill="1" applyBorder="1" applyAlignment="1">
      <alignment horizontal="right"/>
    </xf>
    <xf numFmtId="4" fontId="17" fillId="0" borderId="7" xfId="0" applyNumberFormat="1" applyFont="1" applyFill="1" applyBorder="1" applyAlignment="1" applyProtection="1">
      <alignment horizontal="right"/>
      <protection hidden="1"/>
    </xf>
    <xf numFmtId="4" fontId="28" fillId="0" borderId="1" xfId="0" applyNumberFormat="1" applyFont="1" applyFill="1" applyBorder="1" applyAlignment="1">
      <alignment horizontal="center"/>
    </xf>
    <xf numFmtId="2" fontId="17" fillId="0" borderId="1" xfId="3" applyNumberFormat="1" applyFont="1" applyFill="1" applyBorder="1" applyAlignment="1">
      <alignment horizontal="right"/>
    </xf>
    <xf numFmtId="3" fontId="31" fillId="0" borderId="0" xfId="0" applyNumberFormat="1" applyFont="1" applyFill="1" applyAlignment="1">
      <alignment horizontal="right"/>
    </xf>
    <xf numFmtId="3" fontId="32" fillId="0" borderId="0" xfId="0" applyNumberFormat="1" applyFont="1" applyFill="1" applyAlignment="1">
      <alignment horizontal="right"/>
    </xf>
    <xf numFmtId="3" fontId="32" fillId="0" borderId="0" xfId="0" applyNumberFormat="1" applyFont="1" applyFill="1" applyAlignment="1">
      <alignment horizontal="center"/>
    </xf>
    <xf numFmtId="43" fontId="6" fillId="0" borderId="16" xfId="3" applyFont="1" applyBorder="1" applyAlignment="1"/>
    <xf numFmtId="3" fontId="19" fillId="5" borderId="0" xfId="0" applyNumberFormat="1" applyFont="1" applyFill="1" applyBorder="1" applyAlignment="1">
      <alignment horizontal="left"/>
    </xf>
    <xf numFmtId="4" fontId="19" fillId="5" borderId="0" xfId="0" applyNumberFormat="1" applyFont="1" applyFill="1" applyBorder="1" applyAlignment="1" applyProtection="1">
      <alignment horizontal="right"/>
      <protection hidden="1"/>
    </xf>
    <xf numFmtId="4" fontId="19" fillId="0" borderId="0" xfId="0" applyNumberFormat="1" applyFont="1" applyFill="1" applyBorder="1" applyAlignment="1" applyProtection="1">
      <alignment horizontal="right"/>
      <protection hidden="1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3" fontId="6" fillId="0" borderId="0" xfId="0" applyNumberFormat="1" applyFont="1" applyBorder="1"/>
    <xf numFmtId="4" fontId="19" fillId="5" borderId="0" xfId="0" applyNumberFormat="1" applyFont="1" applyFill="1" applyBorder="1" applyAlignment="1">
      <alignment horizontal="right"/>
    </xf>
    <xf numFmtId="4" fontId="28" fillId="5" borderId="6" xfId="0" applyNumberFormat="1" applyFont="1" applyFill="1" applyBorder="1" applyAlignment="1">
      <alignment horizontal="right"/>
    </xf>
    <xf numFmtId="4" fontId="19" fillId="0" borderId="11" xfId="0" applyNumberFormat="1" applyFont="1" applyFill="1" applyBorder="1" applyAlignment="1" applyProtection="1">
      <alignment horizontal="right"/>
      <protection hidden="1"/>
    </xf>
    <xf numFmtId="4" fontId="19" fillId="0" borderId="16" xfId="0" applyNumberFormat="1" applyFont="1" applyFill="1" applyBorder="1" applyAlignment="1" applyProtection="1">
      <alignment horizontal="right"/>
      <protection hidden="1"/>
    </xf>
    <xf numFmtId="2" fontId="19" fillId="0" borderId="16" xfId="3" applyNumberFormat="1" applyFont="1" applyBorder="1" applyAlignment="1">
      <alignment horizontal="right"/>
    </xf>
    <xf numFmtId="4" fontId="19" fillId="5" borderId="11" xfId="3" applyNumberFormat="1" applyFont="1" applyFill="1" applyBorder="1" applyAlignment="1">
      <alignment horizontal="right"/>
    </xf>
    <xf numFmtId="4" fontId="19" fillId="0" borderId="0" xfId="0" applyNumberFormat="1" applyFont="1" applyFill="1" applyBorder="1" applyAlignment="1">
      <alignment horizontal="right"/>
    </xf>
    <xf numFmtId="4" fontId="19" fillId="5" borderId="0" xfId="0" quotePrefix="1" applyNumberFormat="1" applyFont="1" applyFill="1" applyBorder="1" applyAlignment="1">
      <alignment horizontal="right"/>
    </xf>
    <xf numFmtId="4" fontId="19" fillId="7" borderId="0" xfId="0" applyNumberFormat="1" applyFont="1" applyFill="1" applyBorder="1" applyAlignment="1">
      <alignment horizontal="right"/>
    </xf>
    <xf numFmtId="3" fontId="17" fillId="5" borderId="0" xfId="0" applyNumberFormat="1" applyFont="1" applyFill="1" applyBorder="1" applyAlignment="1">
      <alignment horizontal="left"/>
    </xf>
    <xf numFmtId="4" fontId="17" fillId="5" borderId="0" xfId="0" applyNumberFormat="1" applyFont="1" applyFill="1" applyBorder="1" applyAlignment="1">
      <alignment horizontal="right"/>
    </xf>
    <xf numFmtId="4" fontId="17" fillId="5" borderId="0" xfId="0" applyNumberFormat="1" applyFont="1" applyFill="1" applyBorder="1" applyAlignment="1" applyProtection="1">
      <alignment horizontal="right"/>
      <protection hidden="1"/>
    </xf>
    <xf numFmtId="4" fontId="17" fillId="5" borderId="9" xfId="0" quotePrefix="1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right"/>
    </xf>
    <xf numFmtId="3" fontId="13" fillId="0" borderId="14" xfId="0" quotePrefix="1" applyNumberFormat="1" applyFont="1" applyBorder="1" applyAlignment="1">
      <alignment horizontal="center"/>
    </xf>
    <xf numFmtId="3" fontId="13" fillId="0" borderId="3" xfId="0" quotePrefix="1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" fillId="0" borderId="8" xfId="0" quotePrefix="1" applyNumberFormat="1" applyFont="1" applyBorder="1" applyAlignment="1">
      <alignment horizontal="center" wrapText="1"/>
    </xf>
    <xf numFmtId="0" fontId="3" fillId="0" borderId="17" xfId="0" quotePrefix="1" applyNumberFormat="1" applyFont="1" applyBorder="1" applyAlignment="1">
      <alignment horizontal="center" wrapText="1"/>
    </xf>
    <xf numFmtId="0" fontId="3" fillId="0" borderId="11" xfId="0" quotePrefix="1" applyNumberFormat="1" applyFont="1" applyBorder="1" applyAlignment="1">
      <alignment horizontal="center" wrapText="1"/>
    </xf>
    <xf numFmtId="0" fontId="3" fillId="0" borderId="18" xfId="0" quotePrefix="1" applyNumberFormat="1" applyFont="1" applyBorder="1" applyAlignment="1">
      <alignment horizontal="center" wrapText="1"/>
    </xf>
    <xf numFmtId="3" fontId="15" fillId="5" borderId="14" xfId="0" quotePrefix="1" applyNumberFormat="1" applyFont="1" applyFill="1" applyBorder="1" applyAlignment="1">
      <alignment horizontal="left"/>
    </xf>
    <xf numFmtId="3" fontId="15" fillId="5" borderId="3" xfId="0" quotePrefix="1" applyNumberFormat="1" applyFont="1" applyFill="1" applyBorder="1" applyAlignment="1">
      <alignment horizontal="left"/>
    </xf>
    <xf numFmtId="0" fontId="13" fillId="5" borderId="14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4" fillId="0" borderId="13" xfId="0" applyNumberFormat="1" applyFont="1" applyBorder="1" applyAlignment="1">
      <alignment horizontal="center" wrapText="1"/>
    </xf>
    <xf numFmtId="0" fontId="14" fillId="0" borderId="17" xfId="0" applyNumberFormat="1" applyFont="1" applyBorder="1" applyAlignment="1">
      <alignment horizontal="center" wrapText="1"/>
    </xf>
    <xf numFmtId="0" fontId="14" fillId="0" borderId="11" xfId="0" applyNumberFormat="1" applyFont="1" applyBorder="1" applyAlignment="1">
      <alignment horizontal="center" wrapText="1"/>
    </xf>
    <xf numFmtId="0" fontId="14" fillId="0" borderId="18" xfId="0" applyNumberFormat="1" applyFont="1" applyBorder="1" applyAlignment="1">
      <alignment horizontal="center" wrapText="1"/>
    </xf>
    <xf numFmtId="3" fontId="20" fillId="0" borderId="8" xfId="0" applyNumberFormat="1" applyFont="1" applyBorder="1" applyAlignment="1">
      <alignment horizontal="center"/>
    </xf>
    <xf numFmtId="3" fontId="20" fillId="0" borderId="17" xfId="0" applyNumberFormat="1" applyFont="1" applyBorder="1" applyAlignment="1">
      <alignment horizontal="center"/>
    </xf>
    <xf numFmtId="3" fontId="20" fillId="0" borderId="11" xfId="0" applyNumberFormat="1" applyFont="1" applyBorder="1" applyAlignment="1">
      <alignment horizontal="center"/>
    </xf>
    <xf numFmtId="3" fontId="20" fillId="0" borderId="18" xfId="0" applyNumberFormat="1" applyFont="1" applyBorder="1" applyAlignment="1">
      <alignment horizontal="center"/>
    </xf>
    <xf numFmtId="43" fontId="31" fillId="0" borderId="0" xfId="3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</cellXfs>
  <cellStyles count="4">
    <cellStyle name="Euro" xfId="1"/>
    <cellStyle name="j" xfId="2"/>
    <cellStyle name="Migliaia" xfId="3" builtinId="3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FF"/>
      <color rgb="FF62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6"/>
  <sheetViews>
    <sheetView tabSelected="1" zoomScale="130" zoomScaleNormal="130" workbookViewId="0">
      <selection activeCell="E79" sqref="E79"/>
    </sheetView>
  </sheetViews>
  <sheetFormatPr defaultRowHeight="12.75" x14ac:dyDescent="0.2"/>
  <cols>
    <col min="1" max="1" width="38.5703125" style="4" customWidth="1"/>
    <col min="2" max="2" width="11.85546875" style="266" customWidth="1"/>
    <col min="3" max="3" width="14.7109375" style="266" customWidth="1"/>
    <col min="4" max="4" width="11" style="294" customWidth="1"/>
    <col min="5" max="5" width="12.5703125" style="266" customWidth="1"/>
    <col min="6" max="6" width="12.7109375" style="313" customWidth="1"/>
    <col min="7" max="7" width="13.140625" style="4" hidden="1" customWidth="1"/>
    <col min="8" max="8" width="13.7109375" style="4" hidden="1" customWidth="1"/>
    <col min="9" max="9" width="7.140625" style="4" customWidth="1"/>
    <col min="10" max="10" width="6.85546875" style="4" customWidth="1"/>
    <col min="11" max="11" width="6.5703125" style="4" customWidth="1"/>
    <col min="12" max="12" width="9.5703125" style="4" customWidth="1"/>
    <col min="13" max="15" width="13.7109375" style="4" customWidth="1"/>
    <col min="16" max="16" width="12.7109375" style="5" customWidth="1"/>
    <col min="17" max="17" width="13.28515625" style="4" customWidth="1"/>
    <col min="18" max="18" width="14" style="4" customWidth="1"/>
    <col min="19" max="16384" width="9.140625" style="4"/>
  </cols>
  <sheetData>
    <row r="1" spans="1:18" s="3" customFormat="1" ht="18.75" x14ac:dyDescent="0.3">
      <c r="A1" s="336" t="s">
        <v>22</v>
      </c>
      <c r="B1" s="337"/>
      <c r="C1" s="337"/>
      <c r="D1" s="337"/>
      <c r="E1" s="337"/>
      <c r="F1" s="338"/>
      <c r="G1" s="23"/>
      <c r="H1" s="23"/>
      <c r="I1" s="23"/>
      <c r="J1" s="23"/>
      <c r="K1" s="23"/>
      <c r="P1" s="24"/>
    </row>
    <row r="2" spans="1:18" ht="18.75" x14ac:dyDescent="0.3">
      <c r="A2" s="123" t="s">
        <v>33</v>
      </c>
      <c r="B2" s="267"/>
      <c r="C2" s="268"/>
      <c r="D2" s="34"/>
      <c r="E2" s="255"/>
      <c r="F2" s="297"/>
      <c r="G2" s="339"/>
      <c r="H2" s="340"/>
      <c r="I2" s="2"/>
      <c r="J2" s="2"/>
      <c r="K2" s="2"/>
    </row>
    <row r="3" spans="1:18" ht="12.75" customHeight="1" x14ac:dyDescent="0.2">
      <c r="A3" s="35"/>
      <c r="B3" s="269"/>
      <c r="C3" s="270"/>
      <c r="D3" s="36"/>
      <c r="E3" s="256"/>
      <c r="F3" s="298"/>
      <c r="G3" s="341"/>
      <c r="H3" s="342"/>
      <c r="J3" s="3"/>
      <c r="K3" s="3"/>
    </row>
    <row r="4" spans="1:18" s="6" customFormat="1" ht="33.75" customHeight="1" x14ac:dyDescent="0.2">
      <c r="A4" s="155" t="s">
        <v>8</v>
      </c>
      <c r="B4" s="155" t="s">
        <v>201</v>
      </c>
      <c r="C4" s="156" t="s">
        <v>198</v>
      </c>
      <c r="D4" s="155" t="s">
        <v>9</v>
      </c>
      <c r="E4" s="156" t="s">
        <v>199</v>
      </c>
      <c r="F4" s="299" t="s">
        <v>200</v>
      </c>
      <c r="G4" s="80"/>
      <c r="H4" s="80"/>
      <c r="J4" s="10"/>
      <c r="K4" s="10"/>
      <c r="P4" s="9"/>
    </row>
    <row r="5" spans="1:18" s="6" customFormat="1" ht="11.25" x14ac:dyDescent="0.2">
      <c r="A5" s="157"/>
      <c r="B5" s="158" t="s">
        <v>0</v>
      </c>
      <c r="C5" s="157" t="s">
        <v>1</v>
      </c>
      <c r="D5" s="157" t="s">
        <v>16</v>
      </c>
      <c r="E5" s="157" t="s">
        <v>17</v>
      </c>
      <c r="F5" s="131" t="s">
        <v>2</v>
      </c>
      <c r="G5" s="78"/>
      <c r="H5" s="78"/>
      <c r="I5" s="29"/>
      <c r="J5" s="28"/>
      <c r="K5" s="30"/>
      <c r="P5" s="9"/>
    </row>
    <row r="6" spans="1:18" s="251" customFormat="1" ht="11.25" customHeight="1" x14ac:dyDescent="0.2">
      <c r="A6" s="159" t="s">
        <v>35</v>
      </c>
      <c r="B6" s="247" t="s">
        <v>14</v>
      </c>
      <c r="C6" s="116">
        <v>1942578.65</v>
      </c>
      <c r="D6" s="162"/>
      <c r="E6" s="161">
        <v>2155422.64</v>
      </c>
      <c r="F6" s="300"/>
      <c r="G6" s="248"/>
      <c r="H6" s="249"/>
      <c r="I6" s="250"/>
    </row>
    <row r="7" spans="1:18" s="251" customFormat="1" ht="11.25" customHeight="1" thickBot="1" x14ac:dyDescent="0.25">
      <c r="A7" s="164" t="s">
        <v>36</v>
      </c>
      <c r="B7" s="252" t="s">
        <v>14</v>
      </c>
      <c r="C7" s="296">
        <v>2284246.08</v>
      </c>
      <c r="D7" s="165"/>
      <c r="E7" s="253"/>
      <c r="F7" s="301">
        <v>2427712.5499999998</v>
      </c>
      <c r="G7" s="254"/>
      <c r="H7" s="254"/>
      <c r="I7" s="250"/>
    </row>
    <row r="8" spans="1:18" s="11" customFormat="1" ht="12" customHeight="1" thickTop="1" x14ac:dyDescent="0.2">
      <c r="A8" s="166" t="s">
        <v>80</v>
      </c>
      <c r="B8" s="167">
        <f>B10+B19+B30+B35</f>
        <v>988724.05</v>
      </c>
      <c r="C8" s="168">
        <f>C10+C19+C30+C35</f>
        <v>2637865.2400000002</v>
      </c>
      <c r="D8" s="169">
        <f>E8-C8</f>
        <v>234053.7799999998</v>
      </c>
      <c r="E8" s="167">
        <f>E10+E19+E30+E35</f>
        <v>2871919.02</v>
      </c>
      <c r="F8" s="38">
        <f>F10+F19+F30+F35</f>
        <v>2845200</v>
      </c>
      <c r="G8" s="38"/>
      <c r="H8" s="38"/>
      <c r="I8" s="29"/>
      <c r="P8" s="12"/>
    </row>
    <row r="9" spans="1:18" s="11" customFormat="1" ht="11.25" x14ac:dyDescent="0.2">
      <c r="A9" s="170"/>
      <c r="B9" s="257"/>
      <c r="C9" s="271"/>
      <c r="D9" s="171"/>
      <c r="E9" s="257"/>
      <c r="F9" s="302"/>
      <c r="G9" s="81"/>
      <c r="H9" s="81"/>
      <c r="I9" s="29"/>
      <c r="P9" s="12"/>
    </row>
    <row r="10" spans="1:18" s="13" customFormat="1" ht="11.25" x14ac:dyDescent="0.2">
      <c r="A10" s="170" t="s">
        <v>49</v>
      </c>
      <c r="B10" s="172">
        <f>SUM(B11:B17)</f>
        <v>331800</v>
      </c>
      <c r="C10" s="172">
        <f>SUM(C11:C17)</f>
        <v>2453280</v>
      </c>
      <c r="D10" s="173">
        <f t="shared" ref="D10:D16" si="0">E10-C10</f>
        <v>52550</v>
      </c>
      <c r="E10" s="172">
        <f>SUM(E11:E17)</f>
        <v>2505830</v>
      </c>
      <c r="F10" s="303">
        <f>SUM(F11:F17)</f>
        <v>2544000</v>
      </c>
      <c r="G10" s="76"/>
      <c r="H10" s="76"/>
      <c r="I10" s="32"/>
      <c r="J10" s="27"/>
      <c r="K10" s="31"/>
      <c r="P10" s="14"/>
    </row>
    <row r="11" spans="1:18" s="13" customFormat="1" ht="11.25" x14ac:dyDescent="0.2">
      <c r="A11" s="174" t="s">
        <v>50</v>
      </c>
      <c r="B11" s="150">
        <v>320000</v>
      </c>
      <c r="C11" s="304">
        <v>2300160</v>
      </c>
      <c r="D11" s="114">
        <f t="shared" si="0"/>
        <v>12930</v>
      </c>
      <c r="E11" s="304">
        <v>2313090</v>
      </c>
      <c r="F11" s="304">
        <v>2370000</v>
      </c>
      <c r="G11" s="82"/>
      <c r="H11" s="86"/>
      <c r="I11" s="136"/>
      <c r="J11" s="27"/>
      <c r="K11" s="27"/>
      <c r="P11" s="14"/>
    </row>
    <row r="12" spans="1:18" s="13" customFormat="1" ht="11.25" x14ac:dyDescent="0.2">
      <c r="A12" s="174" t="s">
        <v>51</v>
      </c>
      <c r="B12" s="150">
        <v>10000</v>
      </c>
      <c r="C12" s="304">
        <v>34800</v>
      </c>
      <c r="D12" s="114">
        <f t="shared" si="0"/>
        <v>500</v>
      </c>
      <c r="E12" s="304">
        <v>35300</v>
      </c>
      <c r="F12" s="304">
        <v>32000</v>
      </c>
      <c r="G12" s="82"/>
      <c r="H12" s="86"/>
      <c r="I12" s="32"/>
      <c r="J12" s="27"/>
      <c r="K12" s="27"/>
      <c r="M12" s="22"/>
      <c r="P12" s="14"/>
    </row>
    <row r="13" spans="1:18" s="13" customFormat="1" ht="11.25" x14ac:dyDescent="0.2">
      <c r="A13" s="174" t="s">
        <v>53</v>
      </c>
      <c r="B13" s="150">
        <v>0</v>
      </c>
      <c r="C13" s="304">
        <v>42000</v>
      </c>
      <c r="D13" s="114">
        <f t="shared" ref="D13:D15" si="1">E13-C13</f>
        <v>6300</v>
      </c>
      <c r="E13" s="304">
        <v>48300</v>
      </c>
      <c r="F13" s="304">
        <v>48300</v>
      </c>
      <c r="G13" s="82"/>
      <c r="H13" s="86"/>
      <c r="I13" s="32"/>
      <c r="J13" s="315"/>
      <c r="K13" s="27"/>
      <c r="L13" s="318"/>
      <c r="M13" s="319"/>
      <c r="N13" s="318"/>
      <c r="O13" s="318"/>
      <c r="P13" s="320"/>
      <c r="Q13" s="318"/>
      <c r="R13" s="318"/>
    </row>
    <row r="14" spans="1:18" s="13" customFormat="1" ht="11.25" x14ac:dyDescent="0.2">
      <c r="A14" s="174" t="s">
        <v>54</v>
      </c>
      <c r="B14" s="150">
        <v>0</v>
      </c>
      <c r="C14" s="325">
        <v>420</v>
      </c>
      <c r="D14" s="304">
        <f t="shared" si="1"/>
        <v>630</v>
      </c>
      <c r="E14" s="325">
        <v>1050</v>
      </c>
      <c r="F14" s="304">
        <v>1050</v>
      </c>
      <c r="G14" s="82"/>
      <c r="H14" s="86"/>
      <c r="I14" s="32"/>
      <c r="J14" s="27"/>
      <c r="K14" s="27"/>
      <c r="L14" s="318"/>
      <c r="M14" s="319"/>
      <c r="N14" s="318"/>
      <c r="O14" s="318"/>
      <c r="P14" s="320"/>
      <c r="Q14" s="318"/>
      <c r="R14" s="318"/>
    </row>
    <row r="15" spans="1:18" s="13" customFormat="1" ht="11.25" x14ac:dyDescent="0.2">
      <c r="A15" s="174" t="s">
        <v>56</v>
      </c>
      <c r="B15" s="316">
        <v>0</v>
      </c>
      <c r="C15" s="114">
        <v>45000</v>
      </c>
      <c r="D15" s="114">
        <f t="shared" si="1"/>
        <v>14400</v>
      </c>
      <c r="E15" s="114">
        <v>59400</v>
      </c>
      <c r="F15" s="114">
        <v>49400</v>
      </c>
      <c r="G15" s="314"/>
      <c r="H15" s="86"/>
      <c r="I15" s="32"/>
      <c r="J15" s="27"/>
      <c r="K15" s="27"/>
      <c r="L15" s="318"/>
      <c r="M15" s="319"/>
      <c r="N15" s="318"/>
      <c r="O15" s="318"/>
      <c r="P15" s="320"/>
      <c r="Q15" s="318"/>
      <c r="R15" s="318"/>
    </row>
    <row r="16" spans="1:18" s="13" customFormat="1" ht="11.25" x14ac:dyDescent="0.2">
      <c r="A16" s="174" t="s">
        <v>55</v>
      </c>
      <c r="B16" s="150">
        <v>0</v>
      </c>
      <c r="C16" s="325">
        <v>2100</v>
      </c>
      <c r="D16" s="304">
        <f t="shared" si="0"/>
        <v>3150</v>
      </c>
      <c r="E16" s="325">
        <v>5250</v>
      </c>
      <c r="F16" s="304">
        <v>5250</v>
      </c>
      <c r="G16" s="82"/>
      <c r="H16" s="86"/>
      <c r="I16" s="32"/>
      <c r="J16" s="27"/>
      <c r="K16" s="27"/>
      <c r="L16" s="318"/>
      <c r="M16" s="319"/>
      <c r="N16" s="318"/>
      <c r="O16" s="318"/>
      <c r="P16" s="320"/>
      <c r="Q16" s="318"/>
      <c r="R16" s="318"/>
    </row>
    <row r="17" spans="1:21" s="6" customFormat="1" ht="11.25" x14ac:dyDescent="0.2">
      <c r="A17" s="175" t="s">
        <v>52</v>
      </c>
      <c r="B17" s="150">
        <v>1800</v>
      </c>
      <c r="C17" s="304">
        <v>28800</v>
      </c>
      <c r="D17" s="114">
        <f t="shared" ref="D17" si="2">E17-C17</f>
        <v>14640</v>
      </c>
      <c r="E17" s="304">
        <v>43440</v>
      </c>
      <c r="F17" s="304">
        <v>38000</v>
      </c>
      <c r="G17" s="83"/>
      <c r="H17" s="87"/>
      <c r="I17" s="32"/>
      <c r="J17" s="315"/>
      <c r="K17" s="316"/>
      <c r="L17" s="316"/>
      <c r="M17" s="316"/>
      <c r="N17" s="316"/>
      <c r="O17" s="317"/>
      <c r="P17" s="321"/>
      <c r="Q17" s="10"/>
      <c r="R17" s="10"/>
    </row>
    <row r="18" spans="1:21" s="6" customFormat="1" ht="11.25" x14ac:dyDescent="0.2">
      <c r="A18" s="176"/>
      <c r="B18" s="258"/>
      <c r="C18" s="258"/>
      <c r="D18" s="177"/>
      <c r="E18" s="258"/>
      <c r="F18" s="306"/>
      <c r="G18" s="84"/>
      <c r="H18" s="100"/>
      <c r="I18" s="27"/>
      <c r="J18" s="27"/>
      <c r="K18" s="27"/>
      <c r="P18" s="9"/>
    </row>
    <row r="19" spans="1:21" s="13" customFormat="1" ht="11.25" x14ac:dyDescent="0.2">
      <c r="A19" s="178" t="s">
        <v>57</v>
      </c>
      <c r="B19" s="173">
        <f>SUM(B20:B28)</f>
        <v>641324.05000000005</v>
      </c>
      <c r="C19" s="173">
        <f>SUM(C20:C28)</f>
        <v>166738.23999999999</v>
      </c>
      <c r="D19" s="173">
        <f t="shared" ref="D19" si="3">E19-C19</f>
        <v>184478.78000000003</v>
      </c>
      <c r="E19" s="173">
        <f>SUM(E20:E28)</f>
        <v>351217.02</v>
      </c>
      <c r="F19" s="303">
        <f>SUM(F20:F28)</f>
        <v>294162</v>
      </c>
      <c r="G19" s="126"/>
      <c r="H19" s="39"/>
      <c r="I19" s="122"/>
      <c r="J19" s="27"/>
      <c r="K19" s="27"/>
      <c r="O19" s="6"/>
      <c r="P19" s="14"/>
    </row>
    <row r="20" spans="1:21" s="13" customFormat="1" ht="11.25" x14ac:dyDescent="0.2">
      <c r="A20" s="176" t="s">
        <v>58</v>
      </c>
      <c r="B20" s="148">
        <v>29560.84</v>
      </c>
      <c r="C20" s="149">
        <v>3000</v>
      </c>
      <c r="D20" s="149">
        <f t="shared" ref="D20:D24" si="4">E20-C20</f>
        <v>7000</v>
      </c>
      <c r="E20" s="114">
        <v>10000</v>
      </c>
      <c r="F20" s="304">
        <v>7500</v>
      </c>
      <c r="G20" s="124"/>
      <c r="H20" s="110"/>
      <c r="I20" s="122"/>
      <c r="J20" s="27"/>
      <c r="K20" s="27"/>
      <c r="O20" s="6"/>
      <c r="P20" s="14"/>
    </row>
    <row r="21" spans="1:21" s="13" customFormat="1" ht="11.25" x14ac:dyDescent="0.2">
      <c r="A21" s="176" t="s">
        <v>60</v>
      </c>
      <c r="B21" s="148">
        <v>51363.21</v>
      </c>
      <c r="C21" s="149">
        <v>55000</v>
      </c>
      <c r="D21" s="149">
        <f t="shared" si="4"/>
        <v>5000</v>
      </c>
      <c r="E21" s="114">
        <v>60000</v>
      </c>
      <c r="F21" s="304">
        <v>90000</v>
      </c>
      <c r="G21" s="121"/>
      <c r="H21" s="86"/>
      <c r="I21" s="122"/>
      <c r="J21" s="27"/>
      <c r="K21" s="27"/>
      <c r="O21" s="6"/>
      <c r="P21" s="14"/>
    </row>
    <row r="22" spans="1:21" s="13" customFormat="1" ht="11.25" x14ac:dyDescent="0.2">
      <c r="A22" s="176" t="s">
        <v>61</v>
      </c>
      <c r="B22" s="148">
        <v>0</v>
      </c>
      <c r="C22" s="149">
        <v>237</v>
      </c>
      <c r="D22" s="149">
        <f t="shared" si="4"/>
        <v>-79</v>
      </c>
      <c r="E22" s="149">
        <v>158</v>
      </c>
      <c r="F22" s="304">
        <v>158</v>
      </c>
      <c r="G22" s="121"/>
      <c r="H22" s="86"/>
      <c r="I22" s="136"/>
      <c r="J22" s="315"/>
      <c r="K22" s="322"/>
      <c r="L22" s="316"/>
      <c r="M22" s="316"/>
      <c r="N22" s="316"/>
      <c r="O22" s="317"/>
      <c r="P22" s="315"/>
      <c r="Q22" s="148"/>
      <c r="R22" s="149"/>
      <c r="S22" s="149"/>
      <c r="T22" s="149"/>
      <c r="U22" s="304"/>
    </row>
    <row r="23" spans="1:21" s="13" customFormat="1" ht="11.25" x14ac:dyDescent="0.2">
      <c r="A23" s="176" t="s">
        <v>62</v>
      </c>
      <c r="B23" s="148">
        <v>0</v>
      </c>
      <c r="C23" s="149">
        <v>616</v>
      </c>
      <c r="D23" s="149">
        <f t="shared" si="4"/>
        <v>-112</v>
      </c>
      <c r="E23" s="149">
        <v>504</v>
      </c>
      <c r="F23" s="304">
        <v>504</v>
      </c>
      <c r="G23" s="121"/>
      <c r="H23" s="111"/>
      <c r="I23" s="136"/>
      <c r="J23" s="27"/>
      <c r="K23" s="27"/>
      <c r="O23" s="6"/>
      <c r="P23" s="14"/>
    </row>
    <row r="24" spans="1:21" s="13" customFormat="1" ht="11.25" x14ac:dyDescent="0.2">
      <c r="A24" s="176" t="s">
        <v>59</v>
      </c>
      <c r="B24" s="148">
        <v>0</v>
      </c>
      <c r="C24" s="149">
        <v>500</v>
      </c>
      <c r="D24" s="149">
        <f t="shared" si="4"/>
        <v>0</v>
      </c>
      <c r="E24" s="149">
        <v>500</v>
      </c>
      <c r="F24" s="304">
        <v>500</v>
      </c>
      <c r="G24" s="121"/>
      <c r="H24" s="111"/>
      <c r="I24" s="136"/>
      <c r="J24" s="27"/>
      <c r="K24" s="27"/>
      <c r="O24" s="6"/>
      <c r="P24" s="14"/>
    </row>
    <row r="25" spans="1:21" s="13" customFormat="1" ht="11.25" x14ac:dyDescent="0.2">
      <c r="A25" s="176" t="s">
        <v>64</v>
      </c>
      <c r="B25" s="151">
        <v>0</v>
      </c>
      <c r="C25" s="149">
        <v>0</v>
      </c>
      <c r="D25" s="150">
        <f>E25-C25</f>
        <v>0</v>
      </c>
      <c r="E25" s="149">
        <v>0</v>
      </c>
      <c r="F25" s="304">
        <v>0</v>
      </c>
      <c r="G25" s="121"/>
      <c r="H25" s="111"/>
      <c r="I25" s="136"/>
      <c r="J25" s="27"/>
      <c r="K25" s="27"/>
      <c r="O25" s="6"/>
      <c r="P25" s="14"/>
    </row>
    <row r="26" spans="1:21" s="13" customFormat="1" ht="11.25" x14ac:dyDescent="0.2">
      <c r="A26" s="176" t="s">
        <v>63</v>
      </c>
      <c r="B26" s="148">
        <v>50400</v>
      </c>
      <c r="C26" s="149">
        <v>40000</v>
      </c>
      <c r="D26" s="149">
        <f t="shared" ref="D26" si="5">E26-C26</f>
        <v>0</v>
      </c>
      <c r="E26" s="114">
        <v>40000</v>
      </c>
      <c r="F26" s="304">
        <v>45000</v>
      </c>
      <c r="G26" s="121"/>
      <c r="H26" s="111"/>
      <c r="I26" s="136"/>
      <c r="J26" s="27"/>
      <c r="K26" s="27"/>
      <c r="O26" s="6"/>
      <c r="P26" s="14"/>
    </row>
    <row r="27" spans="1:21" s="13" customFormat="1" ht="11.25" x14ac:dyDescent="0.2">
      <c r="A27" s="176" t="s">
        <v>66</v>
      </c>
      <c r="B27" s="151">
        <v>510000</v>
      </c>
      <c r="C27" s="149">
        <v>66885.240000000005</v>
      </c>
      <c r="D27" s="150">
        <f t="shared" ref="D27" si="6">E27-C27</f>
        <v>172669.77999999997</v>
      </c>
      <c r="E27" s="149">
        <v>239555.02</v>
      </c>
      <c r="F27" s="304">
        <v>150000</v>
      </c>
      <c r="G27" s="125"/>
      <c r="H27" s="108"/>
      <c r="I27" s="122"/>
      <c r="J27" s="27"/>
      <c r="K27" s="27"/>
      <c r="O27" s="6"/>
      <c r="P27" s="14"/>
    </row>
    <row r="28" spans="1:21" s="13" customFormat="1" ht="11.25" x14ac:dyDescent="0.2">
      <c r="A28" s="175" t="s">
        <v>65</v>
      </c>
      <c r="B28" s="193">
        <v>0</v>
      </c>
      <c r="C28" s="153">
        <v>500</v>
      </c>
      <c r="D28" s="153">
        <f>E28-C28</f>
        <v>0</v>
      </c>
      <c r="E28" s="153">
        <v>500</v>
      </c>
      <c r="F28" s="324">
        <v>500</v>
      </c>
      <c r="G28" s="125"/>
      <c r="H28" s="108"/>
      <c r="I28" s="129"/>
      <c r="J28" s="27"/>
      <c r="K28" s="27"/>
      <c r="O28" s="6"/>
      <c r="P28" s="14"/>
    </row>
    <row r="29" spans="1:21" s="13" customFormat="1" ht="11.25" x14ac:dyDescent="0.2">
      <c r="A29" s="180"/>
      <c r="B29" s="323"/>
      <c r="C29" s="259"/>
      <c r="D29" s="172"/>
      <c r="E29" s="259"/>
      <c r="F29" s="300"/>
      <c r="G29" s="88"/>
      <c r="H29" s="100"/>
      <c r="I29" s="27"/>
      <c r="J29" s="27"/>
      <c r="K29" s="27"/>
      <c r="P29" s="14"/>
    </row>
    <row r="30" spans="1:21" s="13" customFormat="1" ht="11.25" customHeight="1" x14ac:dyDescent="0.2">
      <c r="A30" s="170" t="s">
        <v>67</v>
      </c>
      <c r="B30" s="163">
        <f>SUM(B31:B33)</f>
        <v>15600</v>
      </c>
      <c r="C30" s="172">
        <f>SUM(C31:C33)</f>
        <v>1000</v>
      </c>
      <c r="D30" s="172">
        <f>E30-C30</f>
        <v>0</v>
      </c>
      <c r="E30" s="172">
        <f>SUM(E31:E33)</f>
        <v>1000</v>
      </c>
      <c r="F30" s="130">
        <f>SUM(F31:F33)</f>
        <v>1500</v>
      </c>
      <c r="G30" s="39"/>
      <c r="H30" s="39"/>
      <c r="I30" s="27"/>
      <c r="J30" s="27"/>
      <c r="K30" s="27"/>
      <c r="P30" s="14"/>
    </row>
    <row r="31" spans="1:21" s="13" customFormat="1" ht="11.25" customHeight="1" x14ac:dyDescent="0.2">
      <c r="A31" s="176" t="s">
        <v>68</v>
      </c>
      <c r="B31" s="151">
        <v>500</v>
      </c>
      <c r="C31" s="149">
        <v>1000</v>
      </c>
      <c r="D31" s="149">
        <f>E31-C31</f>
        <v>0</v>
      </c>
      <c r="E31" s="149">
        <v>1000</v>
      </c>
      <c r="F31" s="304">
        <v>1000</v>
      </c>
      <c r="G31" s="85"/>
      <c r="H31" s="107"/>
      <c r="I31" s="27"/>
      <c r="J31" s="27"/>
      <c r="K31" s="27"/>
      <c r="P31" s="14"/>
    </row>
    <row r="32" spans="1:21" s="13" customFormat="1" ht="11.25" x14ac:dyDescent="0.2">
      <c r="A32" s="176" t="s">
        <v>69</v>
      </c>
      <c r="B32" s="151">
        <v>15100</v>
      </c>
      <c r="C32" s="150">
        <v>0</v>
      </c>
      <c r="D32" s="149">
        <f>E32-C32</f>
        <v>0</v>
      </c>
      <c r="E32" s="150">
        <v>0</v>
      </c>
      <c r="F32" s="304">
        <v>500</v>
      </c>
      <c r="G32" s="86"/>
      <c r="H32" s="109"/>
      <c r="I32" s="27"/>
      <c r="J32" s="315"/>
      <c r="K32" s="322"/>
      <c r="L32" s="316"/>
      <c r="M32" s="316"/>
      <c r="N32" s="316"/>
      <c r="O32" s="325"/>
      <c r="P32" s="14"/>
    </row>
    <row r="33" spans="1:66" s="13" customFormat="1" ht="11.25" x14ac:dyDescent="0.2">
      <c r="A33" s="176" t="s">
        <v>70</v>
      </c>
      <c r="B33" s="152">
        <v>0</v>
      </c>
      <c r="C33" s="150">
        <v>0</v>
      </c>
      <c r="D33" s="149">
        <f>E33-C33</f>
        <v>0</v>
      </c>
      <c r="E33" s="150">
        <v>0</v>
      </c>
      <c r="F33" s="304">
        <v>0</v>
      </c>
      <c r="G33" s="86"/>
      <c r="H33" s="86"/>
      <c r="I33" s="27"/>
      <c r="J33" s="27"/>
      <c r="K33" s="27"/>
      <c r="P33" s="14"/>
    </row>
    <row r="34" spans="1:66" s="6" customFormat="1" ht="11.25" customHeight="1" x14ac:dyDescent="0.2">
      <c r="A34" s="181"/>
      <c r="B34" s="272"/>
      <c r="C34" s="260"/>
      <c r="D34" s="171"/>
      <c r="E34" s="260"/>
      <c r="F34" s="307"/>
      <c r="G34" s="84"/>
      <c r="H34" s="100"/>
      <c r="I34" s="27"/>
      <c r="J34" s="27"/>
      <c r="K34" s="27"/>
      <c r="P34" s="9"/>
    </row>
    <row r="35" spans="1:66" s="13" customFormat="1" ht="11.25" customHeight="1" x14ac:dyDescent="0.2">
      <c r="A35" s="178" t="s">
        <v>181</v>
      </c>
      <c r="B35" s="162">
        <f>SUM(B36:B40)</f>
        <v>0</v>
      </c>
      <c r="C35" s="162">
        <f>SUM(C36:C40)</f>
        <v>16847</v>
      </c>
      <c r="D35" s="173">
        <f t="shared" ref="D35:D40" si="7">E35-C35</f>
        <v>-2975</v>
      </c>
      <c r="E35" s="162">
        <f>SUM(E36:E40)</f>
        <v>13872</v>
      </c>
      <c r="F35" s="130">
        <f>SUM(F36:F40)</f>
        <v>5538</v>
      </c>
      <c r="G35" s="41"/>
      <c r="H35" s="41"/>
      <c r="I35" s="27"/>
      <c r="J35" s="27"/>
      <c r="K35" s="27"/>
      <c r="P35" s="14"/>
    </row>
    <row r="36" spans="1:66" s="13" customFormat="1" ht="11.25" customHeight="1" x14ac:dyDescent="0.2">
      <c r="A36" s="176" t="s">
        <v>72</v>
      </c>
      <c r="B36" s="148">
        <v>0</v>
      </c>
      <c r="C36" s="149">
        <v>100</v>
      </c>
      <c r="D36" s="149">
        <f t="shared" ref="D36:D37" si="8">E36-C36</f>
        <v>-50</v>
      </c>
      <c r="E36" s="149">
        <v>50</v>
      </c>
      <c r="F36" s="304">
        <v>50</v>
      </c>
      <c r="G36" s="89"/>
      <c r="H36" s="89"/>
      <c r="I36" s="27"/>
      <c r="J36" s="27"/>
      <c r="K36" s="27"/>
      <c r="P36" s="14"/>
    </row>
    <row r="37" spans="1:66" s="13" customFormat="1" ht="11.25" customHeight="1" x14ac:dyDescent="0.2">
      <c r="A37" s="176" t="s">
        <v>71</v>
      </c>
      <c r="B37" s="148">
        <v>0</v>
      </c>
      <c r="C37" s="149">
        <v>2013</v>
      </c>
      <c r="D37" s="149">
        <f t="shared" si="8"/>
        <v>-671</v>
      </c>
      <c r="E37" s="149">
        <v>1342</v>
      </c>
      <c r="F37" s="304">
        <v>1342</v>
      </c>
      <c r="G37" s="89"/>
      <c r="H37" s="89"/>
      <c r="I37" s="27"/>
      <c r="J37" s="27"/>
      <c r="K37" s="27"/>
      <c r="P37" s="14"/>
    </row>
    <row r="38" spans="1:66" s="13" customFormat="1" ht="11.25" customHeight="1" x14ac:dyDescent="0.2">
      <c r="A38" s="176" t="s">
        <v>75</v>
      </c>
      <c r="B38" s="148">
        <v>0</v>
      </c>
      <c r="C38" s="149">
        <v>3234</v>
      </c>
      <c r="D38" s="149">
        <f t="shared" ref="D38:D39" si="9">E38-C38</f>
        <v>-588</v>
      </c>
      <c r="E38" s="149">
        <v>2646</v>
      </c>
      <c r="F38" s="304">
        <v>2646</v>
      </c>
      <c r="G38" s="85"/>
      <c r="H38" s="89"/>
      <c r="I38" s="27"/>
      <c r="J38" s="315"/>
      <c r="K38" s="322"/>
      <c r="L38" s="316"/>
      <c r="M38" s="316"/>
      <c r="N38" s="316"/>
      <c r="O38" s="317"/>
      <c r="P38" s="14"/>
    </row>
    <row r="39" spans="1:66" s="13" customFormat="1" ht="11.25" customHeight="1" x14ac:dyDescent="0.2">
      <c r="A39" s="176" t="s">
        <v>73</v>
      </c>
      <c r="B39" s="148">
        <v>0</v>
      </c>
      <c r="C39" s="149">
        <v>10000</v>
      </c>
      <c r="D39" s="149">
        <f t="shared" si="9"/>
        <v>-1666</v>
      </c>
      <c r="E39" s="149">
        <v>8334</v>
      </c>
      <c r="F39" s="304">
        <v>0</v>
      </c>
      <c r="G39" s="89"/>
      <c r="H39" s="89"/>
      <c r="I39" s="27"/>
      <c r="J39" s="27"/>
      <c r="K39" s="27"/>
      <c r="P39" s="14"/>
    </row>
    <row r="40" spans="1:66" s="13" customFormat="1" ht="11.25" customHeight="1" x14ac:dyDescent="0.2">
      <c r="A40" s="176" t="s">
        <v>74</v>
      </c>
      <c r="B40" s="151">
        <v>0</v>
      </c>
      <c r="C40" s="149">
        <v>1500</v>
      </c>
      <c r="D40" s="149">
        <f t="shared" si="7"/>
        <v>0</v>
      </c>
      <c r="E40" s="149">
        <v>1500</v>
      </c>
      <c r="F40" s="304">
        <v>1500</v>
      </c>
      <c r="G40" s="89"/>
      <c r="H40" s="89"/>
      <c r="I40" s="27"/>
      <c r="J40" s="27"/>
      <c r="K40" s="27"/>
      <c r="P40" s="14"/>
    </row>
    <row r="41" spans="1:66" s="6" customFormat="1" ht="12" customHeight="1" x14ac:dyDescent="0.2">
      <c r="A41" s="182" t="s">
        <v>78</v>
      </c>
      <c r="B41" s="183">
        <v>0</v>
      </c>
      <c r="C41" s="184">
        <v>0</v>
      </c>
      <c r="D41" s="184">
        <v>0</v>
      </c>
      <c r="E41" s="184">
        <v>0</v>
      </c>
      <c r="F41" s="64">
        <v>0</v>
      </c>
      <c r="G41" s="79"/>
      <c r="H41" s="79"/>
      <c r="I41" s="27"/>
      <c r="J41" s="27"/>
      <c r="K41" s="27"/>
      <c r="M41" s="15"/>
      <c r="N41" s="15"/>
      <c r="O41" s="15"/>
      <c r="P41" s="15"/>
      <c r="Q41" s="15"/>
      <c r="R41" s="15"/>
    </row>
    <row r="42" spans="1:66" s="6" customFormat="1" ht="11.25" customHeight="1" x14ac:dyDescent="0.2">
      <c r="A42" s="176" t="s">
        <v>77</v>
      </c>
      <c r="B42" s="149">
        <v>0</v>
      </c>
      <c r="C42" s="150">
        <v>0</v>
      </c>
      <c r="D42" s="150">
        <v>0</v>
      </c>
      <c r="E42" s="150">
        <v>0</v>
      </c>
      <c r="F42" s="304">
        <v>0</v>
      </c>
      <c r="G42" s="91"/>
      <c r="H42" s="91"/>
      <c r="I42" s="27"/>
      <c r="J42" s="27"/>
      <c r="K42" s="27"/>
      <c r="M42" s="15"/>
      <c r="N42" s="15"/>
      <c r="O42" s="15"/>
      <c r="P42" s="15"/>
      <c r="Q42" s="15"/>
      <c r="R42" s="15"/>
    </row>
    <row r="43" spans="1:66" s="6" customFormat="1" ht="11.25" customHeight="1" x14ac:dyDescent="0.2">
      <c r="A43" s="176" t="s">
        <v>76</v>
      </c>
      <c r="B43" s="149">
        <v>0</v>
      </c>
      <c r="C43" s="154">
        <v>0</v>
      </c>
      <c r="D43" s="154">
        <v>0</v>
      </c>
      <c r="E43" s="154">
        <v>0</v>
      </c>
      <c r="F43" s="304">
        <v>0</v>
      </c>
      <c r="G43" s="90"/>
      <c r="H43" s="90"/>
      <c r="I43" s="27"/>
      <c r="J43" s="315"/>
      <c r="K43" s="27"/>
      <c r="M43" s="15"/>
      <c r="N43" s="15"/>
      <c r="O43" s="15"/>
      <c r="P43" s="15"/>
      <c r="Q43" s="15"/>
      <c r="R43" s="15"/>
    </row>
    <row r="44" spans="1:66" s="17" customFormat="1" ht="16.5" customHeight="1" x14ac:dyDescent="0.2">
      <c r="A44" s="185" t="s">
        <v>34</v>
      </c>
      <c r="B44" s="186">
        <f>B10+B19+B30+B35</f>
        <v>988724.05</v>
      </c>
      <c r="C44" s="187">
        <f>C10+C19+C30+C35</f>
        <v>2637865.2400000002</v>
      </c>
      <c r="D44" s="167">
        <f>E44-C44</f>
        <v>234053.7799999998</v>
      </c>
      <c r="E44" s="187">
        <f>E10+E19+E30+E35</f>
        <v>2871919.02</v>
      </c>
      <c r="F44" s="51">
        <f>F10+F19+F30+F35</f>
        <v>2845200</v>
      </c>
      <c r="G44" s="42"/>
      <c r="H44" s="42"/>
      <c r="I44" s="27"/>
      <c r="J44" s="27"/>
      <c r="K44" s="27"/>
      <c r="L44" s="16"/>
      <c r="M44" s="16"/>
      <c r="N44" s="16"/>
      <c r="O44" s="16"/>
      <c r="P44" s="16"/>
      <c r="Q44" s="16"/>
      <c r="R44" s="16"/>
      <c r="S44" s="16"/>
      <c r="T44" s="18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</row>
    <row r="45" spans="1:66" s="25" customFormat="1" ht="21" customHeight="1" x14ac:dyDescent="0.3">
      <c r="A45" s="188" t="s">
        <v>37</v>
      </c>
      <c r="B45" s="273"/>
      <c r="C45" s="274"/>
      <c r="D45" s="189"/>
      <c r="E45" s="261"/>
      <c r="F45" s="297"/>
      <c r="G45" s="42"/>
      <c r="H45" s="42"/>
      <c r="I45" s="27"/>
      <c r="J45" s="27"/>
      <c r="K45" s="27"/>
      <c r="L45" s="16"/>
      <c r="M45" s="16"/>
      <c r="N45" s="16"/>
      <c r="O45" s="16"/>
      <c r="P45" s="16"/>
      <c r="Q45" s="16"/>
      <c r="R45" s="16"/>
      <c r="S45" s="16"/>
      <c r="T45" s="18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</row>
    <row r="46" spans="1:66" s="25" customFormat="1" ht="12.75" customHeight="1" x14ac:dyDescent="0.2">
      <c r="A46" s="190"/>
      <c r="B46" s="275"/>
      <c r="C46" s="276"/>
      <c r="D46" s="191"/>
      <c r="E46" s="262"/>
      <c r="F46" s="298"/>
      <c r="G46" s="42"/>
      <c r="H46" s="42"/>
      <c r="I46" s="27"/>
      <c r="J46" s="27"/>
      <c r="K46" s="27"/>
      <c r="L46" s="16"/>
      <c r="M46" s="16"/>
      <c r="N46" s="16"/>
      <c r="O46" s="16"/>
      <c r="P46" s="16"/>
      <c r="Q46" s="16"/>
      <c r="R46" s="16"/>
      <c r="S46" s="16"/>
      <c r="T46" s="18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</row>
    <row r="47" spans="1:66" s="25" customFormat="1" ht="33.75" customHeight="1" x14ac:dyDescent="0.2">
      <c r="A47" s="155" t="s">
        <v>8</v>
      </c>
      <c r="B47" s="155" t="str">
        <f>B4</f>
        <v>Residui attivi presunti al 31/12/2021</v>
      </c>
      <c r="C47" s="156" t="str">
        <f>C4</f>
        <v>Previsioni iniziali dell'anno 2021</v>
      </c>
      <c r="D47" s="155" t="s">
        <v>9</v>
      </c>
      <c r="E47" s="156" t="str">
        <f>E4</f>
        <v>Previsioni di competenza per l'anno 2022</v>
      </c>
      <c r="F47" s="299" t="str">
        <f>F4</f>
        <v>Previsioni di cassa per l'anno 2022</v>
      </c>
      <c r="G47" s="42"/>
      <c r="H47" s="42"/>
      <c r="I47" s="27"/>
      <c r="J47" s="27"/>
      <c r="K47" s="27"/>
      <c r="L47" s="16"/>
      <c r="M47" s="16"/>
      <c r="N47" s="16"/>
      <c r="O47" s="16"/>
      <c r="P47" s="16"/>
      <c r="Q47" s="16"/>
      <c r="R47" s="16"/>
      <c r="S47" s="16"/>
      <c r="T47" s="18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</row>
    <row r="48" spans="1:66" s="25" customFormat="1" ht="11.25" customHeight="1" x14ac:dyDescent="0.2">
      <c r="A48" s="157"/>
      <c r="B48" s="158" t="s">
        <v>0</v>
      </c>
      <c r="C48" s="157" t="s">
        <v>1</v>
      </c>
      <c r="D48" s="157" t="s">
        <v>16</v>
      </c>
      <c r="E48" s="157" t="s">
        <v>17</v>
      </c>
      <c r="F48" s="131" t="s">
        <v>2</v>
      </c>
      <c r="G48" s="42"/>
      <c r="H48" s="42"/>
      <c r="I48" s="27"/>
      <c r="J48" s="27"/>
      <c r="K48" s="27"/>
      <c r="L48" s="16"/>
      <c r="M48" s="16"/>
      <c r="N48" s="16"/>
      <c r="O48" s="16"/>
      <c r="P48" s="16"/>
      <c r="Q48" s="16"/>
      <c r="R48" s="16"/>
      <c r="S48" s="16"/>
      <c r="T48" s="18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</row>
    <row r="49" spans="1:66" s="25" customFormat="1" ht="12" customHeight="1" x14ac:dyDescent="0.2">
      <c r="A49" s="166" t="s">
        <v>185</v>
      </c>
      <c r="B49" s="167">
        <f>B51+B54+B58+B61</f>
        <v>0</v>
      </c>
      <c r="C49" s="168">
        <f>C51+C54+C58+C61</f>
        <v>0</v>
      </c>
      <c r="D49" s="167">
        <f>E49-C49</f>
        <v>0</v>
      </c>
      <c r="E49" s="184">
        <f>E51+E54+E58+E61</f>
        <v>0</v>
      </c>
      <c r="F49" s="38">
        <f>F51+F54+F58+F61</f>
        <v>0</v>
      </c>
      <c r="G49" s="42"/>
      <c r="H49" s="42"/>
      <c r="I49" s="27"/>
      <c r="J49" s="27"/>
      <c r="K49" s="27"/>
      <c r="L49" s="16"/>
      <c r="M49" s="16"/>
      <c r="N49" s="16"/>
      <c r="O49" s="16"/>
      <c r="P49" s="16"/>
      <c r="Q49" s="16"/>
      <c r="R49" s="16"/>
      <c r="S49" s="16"/>
      <c r="T49" s="18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</row>
    <row r="50" spans="1:66" s="25" customFormat="1" ht="11.25" customHeight="1" x14ac:dyDescent="0.2">
      <c r="A50" s="192"/>
      <c r="B50" s="171"/>
      <c r="C50" s="171"/>
      <c r="D50" s="171"/>
      <c r="E50" s="171"/>
      <c r="F50" s="308"/>
      <c r="G50" s="42"/>
      <c r="H50" s="42"/>
      <c r="I50" s="27"/>
      <c r="J50" s="27"/>
      <c r="K50" s="27"/>
      <c r="L50" s="16"/>
      <c r="M50" s="16"/>
      <c r="N50" s="16"/>
      <c r="O50" s="16"/>
      <c r="P50" s="16"/>
      <c r="Q50" s="16"/>
      <c r="R50" s="16"/>
      <c r="S50" s="16"/>
      <c r="T50" s="18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</row>
    <row r="51" spans="1:66" s="25" customFormat="1" ht="11.25" customHeight="1" x14ac:dyDescent="0.2">
      <c r="A51" s="170" t="s">
        <v>186</v>
      </c>
      <c r="B51" s="172">
        <f>B52</f>
        <v>0</v>
      </c>
      <c r="C51" s="172">
        <f>C52</f>
        <v>0</v>
      </c>
      <c r="D51" s="173">
        <f>E51-C51</f>
        <v>0</v>
      </c>
      <c r="E51" s="172">
        <f>E52</f>
        <v>0</v>
      </c>
      <c r="F51" s="303">
        <f>F52</f>
        <v>0</v>
      </c>
      <c r="G51" s="42"/>
      <c r="H51" s="42"/>
      <c r="I51" s="27"/>
      <c r="J51" s="27"/>
      <c r="K51" s="27"/>
      <c r="L51" s="16"/>
      <c r="M51" s="16"/>
      <c r="N51" s="16"/>
      <c r="O51" s="16"/>
      <c r="P51" s="16"/>
      <c r="Q51" s="16"/>
      <c r="R51" s="16"/>
      <c r="S51" s="16"/>
      <c r="T51" s="18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</row>
    <row r="52" spans="1:66" s="25" customFormat="1" ht="11.25" customHeight="1" x14ac:dyDescent="0.2">
      <c r="A52" s="175" t="s">
        <v>187</v>
      </c>
      <c r="B52" s="153">
        <v>0</v>
      </c>
      <c r="C52" s="153">
        <v>0</v>
      </c>
      <c r="D52" s="153">
        <f>E52-C52</f>
        <v>0</v>
      </c>
      <c r="E52" s="153">
        <v>0</v>
      </c>
      <c r="F52" s="305">
        <v>0</v>
      </c>
      <c r="G52" s="42"/>
      <c r="H52" s="42"/>
      <c r="I52" s="27"/>
      <c r="J52" s="27"/>
      <c r="K52" s="27"/>
      <c r="L52" s="16"/>
      <c r="M52" s="16"/>
      <c r="N52" s="16"/>
      <c r="O52" s="16"/>
      <c r="P52" s="16"/>
      <c r="Q52" s="16"/>
      <c r="R52" s="16"/>
      <c r="S52" s="16"/>
      <c r="T52" s="18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</row>
    <row r="53" spans="1:66" s="25" customFormat="1" ht="11.25" customHeight="1" x14ac:dyDescent="0.2">
      <c r="A53" s="176"/>
      <c r="B53" s="173"/>
      <c r="C53" s="173"/>
      <c r="D53" s="173"/>
      <c r="E53" s="173"/>
      <c r="F53" s="303"/>
      <c r="G53" s="42"/>
      <c r="H53" s="42"/>
      <c r="I53" s="27"/>
      <c r="J53" s="27"/>
      <c r="K53" s="27"/>
      <c r="L53" s="16"/>
      <c r="M53" s="16"/>
      <c r="N53" s="16"/>
      <c r="O53" s="16"/>
      <c r="P53" s="16"/>
      <c r="Q53" s="16"/>
      <c r="R53" s="16"/>
      <c r="S53" s="16"/>
      <c r="T53" s="18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</row>
    <row r="54" spans="1:66" s="25" customFormat="1" ht="11.25" customHeight="1" x14ac:dyDescent="0.2">
      <c r="A54" s="178" t="s">
        <v>188</v>
      </c>
      <c r="B54" s="173">
        <f>B55+B56</f>
        <v>0</v>
      </c>
      <c r="C54" s="173">
        <f>SUM(C55:C56)</f>
        <v>0</v>
      </c>
      <c r="D54" s="173">
        <f>E54-C54</f>
        <v>0</v>
      </c>
      <c r="E54" s="173">
        <f>SUM(E55:E56)</f>
        <v>0</v>
      </c>
      <c r="F54" s="303">
        <f>F55+F56</f>
        <v>0</v>
      </c>
      <c r="G54" s="42"/>
      <c r="H54" s="42"/>
      <c r="I54" s="27"/>
      <c r="J54" s="27"/>
      <c r="K54" s="27"/>
      <c r="L54" s="16"/>
      <c r="M54" s="16"/>
      <c r="N54" s="16"/>
      <c r="O54" s="16"/>
      <c r="P54" s="16"/>
      <c r="Q54" s="16"/>
      <c r="R54" s="16"/>
      <c r="S54" s="16"/>
      <c r="T54" s="18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</row>
    <row r="55" spans="1:66" s="25" customFormat="1" ht="11.25" customHeight="1" x14ac:dyDescent="0.2">
      <c r="A55" s="176" t="s">
        <v>189</v>
      </c>
      <c r="B55" s="149">
        <v>0</v>
      </c>
      <c r="C55" s="149">
        <v>0</v>
      </c>
      <c r="D55" s="149">
        <f>E55-C55</f>
        <v>0</v>
      </c>
      <c r="E55" s="149">
        <v>0</v>
      </c>
      <c r="F55" s="304">
        <v>0</v>
      </c>
      <c r="G55" s="42"/>
      <c r="H55" s="42"/>
      <c r="I55" s="27"/>
      <c r="J55" s="33"/>
      <c r="K55" s="27"/>
      <c r="L55" s="16"/>
      <c r="M55" s="16"/>
      <c r="N55" s="16"/>
      <c r="O55" s="16"/>
      <c r="P55" s="16"/>
      <c r="Q55" s="16"/>
      <c r="R55" s="16"/>
      <c r="S55" s="16"/>
      <c r="T55" s="18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</row>
    <row r="56" spans="1:66" s="25" customFormat="1" ht="11.25" customHeight="1" x14ac:dyDescent="0.2">
      <c r="A56" s="179" t="s">
        <v>190</v>
      </c>
      <c r="B56" s="193">
        <v>0</v>
      </c>
      <c r="C56" s="153">
        <v>0</v>
      </c>
      <c r="D56" s="154">
        <f>E56-C56</f>
        <v>0</v>
      </c>
      <c r="E56" s="153">
        <v>0</v>
      </c>
      <c r="F56" s="305">
        <v>0</v>
      </c>
      <c r="G56" s="42"/>
      <c r="H56" s="42"/>
      <c r="I56" s="27"/>
      <c r="J56" s="33"/>
      <c r="K56" s="27"/>
      <c r="L56" s="16"/>
      <c r="M56" s="16"/>
      <c r="N56" s="16"/>
      <c r="O56" s="16"/>
      <c r="P56" s="16"/>
      <c r="Q56" s="16"/>
      <c r="R56" s="16"/>
      <c r="S56" s="16"/>
      <c r="T56" s="18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</row>
    <row r="57" spans="1:66" s="25" customFormat="1" ht="11.25" customHeight="1" x14ac:dyDescent="0.2">
      <c r="A57" s="176"/>
      <c r="B57" s="148"/>
      <c r="C57" s="149"/>
      <c r="D57" s="149"/>
      <c r="E57" s="149"/>
      <c r="F57" s="304"/>
      <c r="G57" s="42"/>
      <c r="H57" s="42"/>
      <c r="I57" s="27"/>
      <c r="J57" s="27"/>
      <c r="K57" s="27"/>
      <c r="L57" s="16"/>
      <c r="M57" s="16"/>
      <c r="N57" s="16"/>
      <c r="O57" s="16"/>
      <c r="P57" s="16"/>
      <c r="Q57" s="16"/>
      <c r="R57" s="16"/>
      <c r="S57" s="16"/>
      <c r="T57" s="18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</row>
    <row r="58" spans="1:66" s="25" customFormat="1" ht="11.25" customHeight="1" x14ac:dyDescent="0.2">
      <c r="A58" s="170" t="s">
        <v>191</v>
      </c>
      <c r="B58" s="162">
        <f>B59</f>
        <v>0</v>
      </c>
      <c r="C58" s="173">
        <f>C59</f>
        <v>0</v>
      </c>
      <c r="D58" s="173">
        <v>0</v>
      </c>
      <c r="E58" s="173">
        <f>E59</f>
        <v>0</v>
      </c>
      <c r="F58" s="303">
        <f>F59</f>
        <v>0</v>
      </c>
      <c r="G58" s="42"/>
      <c r="H58" s="42"/>
      <c r="I58" s="27"/>
      <c r="J58" s="27"/>
      <c r="K58" s="27"/>
      <c r="L58" s="16"/>
      <c r="M58" s="16"/>
      <c r="N58" s="16"/>
      <c r="O58" s="16"/>
      <c r="P58" s="16"/>
      <c r="Q58" s="16"/>
      <c r="R58" s="16"/>
      <c r="S58" s="16"/>
      <c r="T58" s="18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</row>
    <row r="59" spans="1:66" s="25" customFormat="1" ht="11.25" customHeight="1" x14ac:dyDescent="0.2">
      <c r="A59" s="179" t="s">
        <v>192</v>
      </c>
      <c r="B59" s="193">
        <v>0</v>
      </c>
      <c r="C59" s="153">
        <v>0</v>
      </c>
      <c r="D59" s="153">
        <v>0</v>
      </c>
      <c r="E59" s="153">
        <v>0</v>
      </c>
      <c r="F59" s="305">
        <v>0</v>
      </c>
      <c r="G59" s="42"/>
      <c r="H59" s="42"/>
      <c r="I59" s="27"/>
      <c r="J59" s="27"/>
      <c r="K59" s="27"/>
      <c r="L59" s="16"/>
      <c r="M59" s="16"/>
      <c r="N59" s="16"/>
      <c r="O59" s="16"/>
      <c r="P59" s="16"/>
      <c r="Q59" s="16"/>
      <c r="R59" s="16"/>
      <c r="S59" s="16"/>
      <c r="T59" s="18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</row>
    <row r="60" spans="1:66" s="25" customFormat="1" ht="11.25" customHeight="1" x14ac:dyDescent="0.2">
      <c r="A60" s="176"/>
      <c r="B60" s="148"/>
      <c r="C60" s="149"/>
      <c r="D60" s="149"/>
      <c r="E60" s="149"/>
      <c r="F60" s="304"/>
      <c r="G60" s="42"/>
      <c r="H60" s="42"/>
      <c r="I60" s="27"/>
      <c r="J60" s="27"/>
      <c r="K60" s="27"/>
      <c r="L60" s="16"/>
      <c r="M60" s="16"/>
      <c r="N60" s="16"/>
      <c r="O60" s="16"/>
      <c r="P60" s="16"/>
      <c r="Q60" s="16"/>
      <c r="R60" s="16"/>
      <c r="S60" s="16"/>
      <c r="T60" s="18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</row>
    <row r="61" spans="1:66" s="25" customFormat="1" ht="11.25" customHeight="1" x14ac:dyDescent="0.2">
      <c r="A61" s="178" t="s">
        <v>193</v>
      </c>
      <c r="B61" s="162">
        <v>0</v>
      </c>
      <c r="C61" s="173">
        <f>C62</f>
        <v>0</v>
      </c>
      <c r="D61" s="173">
        <f>E61-C61</f>
        <v>0</v>
      </c>
      <c r="E61" s="173">
        <f>E62</f>
        <v>0</v>
      </c>
      <c r="F61" s="303">
        <f>F62</f>
        <v>0</v>
      </c>
      <c r="G61" s="42"/>
      <c r="H61" s="42"/>
      <c r="I61" s="27"/>
      <c r="J61" s="27"/>
      <c r="K61" s="27"/>
      <c r="L61" s="16"/>
      <c r="M61" s="16"/>
      <c r="N61" s="16"/>
      <c r="O61" s="16"/>
      <c r="P61" s="16"/>
      <c r="Q61" s="16"/>
      <c r="R61" s="16"/>
      <c r="S61" s="16"/>
      <c r="T61" s="18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</row>
    <row r="62" spans="1:66" s="25" customFormat="1" ht="11.25" customHeight="1" x14ac:dyDescent="0.2">
      <c r="A62" s="179" t="s">
        <v>194</v>
      </c>
      <c r="B62" s="152">
        <v>0</v>
      </c>
      <c r="C62" s="153">
        <v>0</v>
      </c>
      <c r="D62" s="153">
        <f>E62-C62</f>
        <v>0</v>
      </c>
      <c r="E62" s="153">
        <v>0</v>
      </c>
      <c r="F62" s="305">
        <v>0</v>
      </c>
      <c r="G62" s="42"/>
      <c r="H62" s="42"/>
      <c r="I62" s="27"/>
      <c r="J62" s="27"/>
      <c r="K62" s="27"/>
      <c r="L62" s="16"/>
      <c r="M62" s="16"/>
      <c r="N62" s="16"/>
      <c r="O62" s="16"/>
      <c r="P62" s="16"/>
      <c r="Q62" s="16"/>
      <c r="R62" s="16"/>
      <c r="S62" s="16"/>
      <c r="T62" s="18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</row>
    <row r="63" spans="1:66" s="25" customFormat="1" ht="12" customHeight="1" x14ac:dyDescent="0.2">
      <c r="A63" s="194" t="s">
        <v>195</v>
      </c>
      <c r="B63" s="183">
        <v>0</v>
      </c>
      <c r="C63" s="184">
        <v>0</v>
      </c>
      <c r="D63" s="184">
        <v>0</v>
      </c>
      <c r="E63" s="184">
        <v>0</v>
      </c>
      <c r="F63" s="64">
        <v>0</v>
      </c>
      <c r="G63" s="42"/>
      <c r="H63" s="42"/>
      <c r="I63" s="27"/>
      <c r="J63" s="27"/>
      <c r="K63" s="27"/>
      <c r="L63" s="16"/>
      <c r="M63" s="16"/>
      <c r="N63" s="16"/>
      <c r="O63" s="16"/>
      <c r="P63" s="16"/>
      <c r="Q63" s="16"/>
      <c r="R63" s="16"/>
      <c r="S63" s="16"/>
      <c r="T63" s="18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</row>
    <row r="64" spans="1:66" s="25" customFormat="1" ht="11.25" customHeight="1" x14ac:dyDescent="0.2">
      <c r="A64" s="176" t="s">
        <v>196</v>
      </c>
      <c r="B64" s="149">
        <v>0</v>
      </c>
      <c r="C64" s="195">
        <v>0</v>
      </c>
      <c r="D64" s="195">
        <v>0</v>
      </c>
      <c r="E64" s="195">
        <v>0</v>
      </c>
      <c r="F64" s="304">
        <v>0</v>
      </c>
      <c r="G64" s="42"/>
      <c r="H64" s="42"/>
      <c r="I64" s="27"/>
      <c r="J64" s="27"/>
      <c r="K64" s="27"/>
      <c r="L64" s="16"/>
      <c r="M64" s="16"/>
      <c r="N64" s="16"/>
      <c r="O64" s="16"/>
      <c r="P64" s="16"/>
      <c r="Q64" s="16"/>
      <c r="R64" s="16"/>
      <c r="S64" s="16"/>
      <c r="T64" s="18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</row>
    <row r="65" spans="1:66" s="25" customFormat="1" ht="16.5" customHeight="1" x14ac:dyDescent="0.2">
      <c r="A65" s="185" t="s">
        <v>41</v>
      </c>
      <c r="B65" s="186">
        <f>B49+B63</f>
        <v>0</v>
      </c>
      <c r="C65" s="187">
        <f>C49+C63</f>
        <v>0</v>
      </c>
      <c r="D65" s="167">
        <f>E65-C65</f>
        <v>0</v>
      </c>
      <c r="E65" s="187">
        <f>E49+E63</f>
        <v>0</v>
      </c>
      <c r="F65" s="51">
        <f>F49+F63</f>
        <v>0</v>
      </c>
      <c r="G65" s="42"/>
      <c r="H65" s="42"/>
      <c r="I65" s="27"/>
      <c r="J65" s="27"/>
      <c r="K65" s="27"/>
      <c r="L65" s="16"/>
      <c r="M65" s="16"/>
      <c r="N65" s="16"/>
      <c r="O65" s="16"/>
      <c r="P65" s="16"/>
      <c r="Q65" s="16"/>
      <c r="R65" s="16"/>
      <c r="S65" s="16"/>
      <c r="T65" s="18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</row>
    <row r="66" spans="1:66" s="20" customFormat="1" ht="12" customHeight="1" x14ac:dyDescent="0.2">
      <c r="A66" s="182" t="s">
        <v>79</v>
      </c>
      <c r="B66" s="196">
        <v>210000</v>
      </c>
      <c r="C66" s="196">
        <v>1750000</v>
      </c>
      <c r="D66" s="167">
        <f>E66-C66</f>
        <v>0</v>
      </c>
      <c r="E66" s="196">
        <v>1750000</v>
      </c>
      <c r="F66" s="51">
        <v>1750000</v>
      </c>
      <c r="G66" s="77"/>
      <c r="H66" s="112"/>
      <c r="I66" s="136"/>
      <c r="J66" s="27"/>
      <c r="K66" s="27"/>
      <c r="L66" s="11"/>
      <c r="M66" s="11"/>
      <c r="N66" s="11"/>
      <c r="O66" s="11"/>
      <c r="P66" s="12"/>
      <c r="Q66" s="11"/>
      <c r="R66" s="11"/>
      <c r="S66" s="11"/>
      <c r="T66" s="7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</row>
    <row r="67" spans="1:66" s="20" customFormat="1" ht="16.5" customHeight="1" x14ac:dyDescent="0.2">
      <c r="A67" s="197" t="s">
        <v>23</v>
      </c>
      <c r="B67" s="263"/>
      <c r="C67" s="198"/>
      <c r="D67" s="198"/>
      <c r="E67" s="263"/>
      <c r="F67" s="309"/>
      <c r="G67" s="77"/>
      <c r="H67" s="112"/>
      <c r="I67" s="27"/>
      <c r="J67" s="27"/>
      <c r="K67" s="27"/>
      <c r="L67" s="11"/>
      <c r="M67" s="11"/>
      <c r="N67" s="11"/>
      <c r="O67" s="11"/>
      <c r="P67" s="12"/>
      <c r="Q67" s="11"/>
      <c r="R67" s="11"/>
      <c r="S67" s="11"/>
      <c r="T67" s="7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</row>
    <row r="68" spans="1:66" s="20" customFormat="1" ht="16.5" customHeight="1" x14ac:dyDescent="0.2">
      <c r="A68" s="197" t="s">
        <v>39</v>
      </c>
      <c r="B68" s="263"/>
      <c r="C68" s="198"/>
      <c r="D68" s="198"/>
      <c r="E68" s="263"/>
      <c r="F68" s="309"/>
      <c r="G68" s="77"/>
      <c r="H68" s="112"/>
      <c r="I68" s="27"/>
      <c r="J68" s="27"/>
      <c r="K68" s="27"/>
      <c r="L68" s="11"/>
      <c r="M68" s="11"/>
      <c r="N68" s="11"/>
      <c r="O68" s="11"/>
      <c r="P68" s="12"/>
      <c r="Q68" s="11"/>
      <c r="R68" s="11"/>
      <c r="S68" s="11"/>
      <c r="T68" s="7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</row>
    <row r="69" spans="1:66" s="20" customFormat="1" ht="16.5" customHeight="1" x14ac:dyDescent="0.2">
      <c r="A69" s="182" t="s">
        <v>24</v>
      </c>
      <c r="B69" s="196">
        <f>B8</f>
        <v>988724.05</v>
      </c>
      <c r="C69" s="196">
        <f>C8</f>
        <v>2637865.2400000002</v>
      </c>
      <c r="D69" s="167">
        <f>E69-C69</f>
        <v>234053.7799999998</v>
      </c>
      <c r="E69" s="196">
        <f>E8</f>
        <v>2871919.02</v>
      </c>
      <c r="F69" s="51">
        <f>F44</f>
        <v>2845200</v>
      </c>
      <c r="G69" s="77"/>
      <c r="H69" s="112"/>
      <c r="I69" s="27"/>
      <c r="J69" s="27"/>
      <c r="K69" s="27"/>
      <c r="L69" s="11"/>
      <c r="M69" s="11"/>
      <c r="N69" s="11"/>
      <c r="O69" s="11"/>
      <c r="P69" s="12"/>
      <c r="Q69" s="11"/>
      <c r="R69" s="11"/>
      <c r="S69" s="11"/>
      <c r="T69" s="7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</row>
    <row r="70" spans="1:66" s="20" customFormat="1" ht="16.5" customHeight="1" x14ac:dyDescent="0.2">
      <c r="A70" s="182" t="s">
        <v>25</v>
      </c>
      <c r="B70" s="196">
        <v>0</v>
      </c>
      <c r="C70" s="196">
        <v>0</v>
      </c>
      <c r="D70" s="167">
        <f>E70-C70</f>
        <v>0</v>
      </c>
      <c r="E70" s="196">
        <f>E41</f>
        <v>0</v>
      </c>
      <c r="F70" s="51">
        <v>0</v>
      </c>
      <c r="G70" s="77"/>
      <c r="H70" s="112"/>
      <c r="I70" s="27"/>
      <c r="J70" s="27"/>
      <c r="K70" s="27"/>
      <c r="L70" s="11"/>
      <c r="M70" s="11"/>
      <c r="N70" s="11"/>
      <c r="O70" s="11"/>
      <c r="P70" s="12"/>
      <c r="Q70" s="11"/>
      <c r="R70" s="11"/>
      <c r="S70" s="11"/>
      <c r="T70" s="7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</row>
    <row r="71" spans="1:66" s="20" customFormat="1" ht="16.5" customHeight="1" x14ac:dyDescent="0.2">
      <c r="A71" s="199" t="s">
        <v>40</v>
      </c>
      <c r="B71" s="196">
        <f>B69+B70</f>
        <v>988724.05</v>
      </c>
      <c r="C71" s="196">
        <f>C69+C70</f>
        <v>2637865.2400000002</v>
      </c>
      <c r="D71" s="167">
        <f>E71-C71</f>
        <v>234053.7799999998</v>
      </c>
      <c r="E71" s="196">
        <f>E69+E70</f>
        <v>2871919.02</v>
      </c>
      <c r="F71" s="51">
        <f>F69+F70</f>
        <v>2845200</v>
      </c>
      <c r="G71" s="77"/>
      <c r="H71" s="112"/>
      <c r="I71" s="27"/>
      <c r="J71" s="27"/>
      <c r="K71" s="27"/>
      <c r="L71" s="11"/>
      <c r="M71" s="11"/>
      <c r="N71" s="11"/>
      <c r="O71" s="11"/>
      <c r="P71" s="12"/>
      <c r="Q71" s="11"/>
      <c r="R71" s="11"/>
      <c r="S71" s="11"/>
      <c r="T71" s="7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</row>
    <row r="72" spans="1:66" s="20" customFormat="1" ht="16.5" customHeight="1" x14ac:dyDescent="0.2">
      <c r="A72" s="197" t="s">
        <v>42</v>
      </c>
      <c r="B72" s="196"/>
      <c r="C72" s="196"/>
      <c r="D72" s="167"/>
      <c r="E72" s="196"/>
      <c r="F72" s="51"/>
      <c r="G72" s="77"/>
      <c r="H72" s="112"/>
      <c r="I72" s="27"/>
      <c r="J72" s="27"/>
      <c r="K72" s="27"/>
      <c r="L72" s="11"/>
      <c r="M72" s="11"/>
      <c r="N72" s="11"/>
      <c r="O72" s="11"/>
      <c r="P72" s="12"/>
      <c r="Q72" s="11"/>
      <c r="R72" s="11"/>
      <c r="S72" s="11"/>
      <c r="T72" s="7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</row>
    <row r="73" spans="1:66" s="20" customFormat="1" ht="16.5" customHeight="1" x14ac:dyDescent="0.2">
      <c r="A73" s="182" t="s">
        <v>24</v>
      </c>
      <c r="B73" s="196">
        <f>B49</f>
        <v>0</v>
      </c>
      <c r="C73" s="196">
        <f>C49</f>
        <v>0</v>
      </c>
      <c r="D73" s="167">
        <f>E73-C73</f>
        <v>0</v>
      </c>
      <c r="E73" s="196">
        <f>E49</f>
        <v>0</v>
      </c>
      <c r="F73" s="51">
        <f>F49</f>
        <v>0</v>
      </c>
      <c r="G73" s="77"/>
      <c r="H73" s="112"/>
      <c r="I73" s="27"/>
      <c r="J73" s="27"/>
      <c r="K73" s="27"/>
      <c r="L73" s="11"/>
      <c r="M73" s="11"/>
      <c r="N73" s="11"/>
      <c r="O73" s="11"/>
      <c r="P73" s="12"/>
      <c r="Q73" s="11"/>
      <c r="R73" s="11"/>
      <c r="S73" s="11"/>
      <c r="T73" s="7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</row>
    <row r="74" spans="1:66" s="20" customFormat="1" ht="16.5" customHeight="1" x14ac:dyDescent="0.2">
      <c r="A74" s="182" t="s">
        <v>25</v>
      </c>
      <c r="B74" s="196">
        <v>0</v>
      </c>
      <c r="C74" s="196">
        <v>0</v>
      </c>
      <c r="D74" s="167">
        <v>0</v>
      </c>
      <c r="E74" s="196">
        <f>E63</f>
        <v>0</v>
      </c>
      <c r="F74" s="51">
        <v>0</v>
      </c>
      <c r="G74" s="77"/>
      <c r="H74" s="112"/>
      <c r="I74" s="27"/>
      <c r="J74" s="27"/>
      <c r="K74" s="27"/>
      <c r="L74" s="11"/>
      <c r="M74" s="11"/>
      <c r="N74" s="11"/>
      <c r="O74" s="11"/>
      <c r="P74" s="12"/>
      <c r="Q74" s="11"/>
      <c r="R74" s="11"/>
      <c r="S74" s="11"/>
      <c r="T74" s="7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</row>
    <row r="75" spans="1:66" s="20" customFormat="1" ht="16.5" customHeight="1" x14ac:dyDescent="0.2">
      <c r="A75" s="199" t="s">
        <v>43</v>
      </c>
      <c r="B75" s="196">
        <f>B73+B74</f>
        <v>0</v>
      </c>
      <c r="C75" s="196">
        <f>C73+C74</f>
        <v>0</v>
      </c>
      <c r="D75" s="167">
        <f>E75-C75</f>
        <v>0</v>
      </c>
      <c r="E75" s="196">
        <f>E73+E74</f>
        <v>0</v>
      </c>
      <c r="F75" s="51">
        <f>F73+F74</f>
        <v>0</v>
      </c>
      <c r="G75" s="77"/>
      <c r="H75" s="112"/>
      <c r="I75" s="27"/>
      <c r="J75" s="27"/>
      <c r="K75" s="27"/>
      <c r="L75" s="11"/>
      <c r="M75" s="11"/>
      <c r="N75" s="11"/>
      <c r="O75" s="11"/>
      <c r="P75" s="12"/>
      <c r="Q75" s="11"/>
      <c r="R75" s="11"/>
      <c r="S75" s="11"/>
      <c r="T75" s="7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</row>
    <row r="76" spans="1:66" s="6" customFormat="1" ht="16.5" customHeight="1" x14ac:dyDescent="0.2">
      <c r="A76" s="200" t="s">
        <v>6</v>
      </c>
      <c r="B76" s="201">
        <f>B71+B75</f>
        <v>988724.05</v>
      </c>
      <c r="C76" s="201">
        <f>C71+C75</f>
        <v>2637865.2400000002</v>
      </c>
      <c r="D76" s="202">
        <f>E76-C76</f>
        <v>234053.7799999998</v>
      </c>
      <c r="E76" s="203">
        <f>E71+E75</f>
        <v>2871919.02</v>
      </c>
      <c r="F76" s="133">
        <f>F71+F75</f>
        <v>2845200</v>
      </c>
      <c r="G76" s="78"/>
      <c r="H76" s="101"/>
      <c r="I76" s="26"/>
      <c r="J76" s="26"/>
      <c r="K76" s="26"/>
      <c r="L76" s="18"/>
      <c r="M76" s="19"/>
      <c r="N76" s="19"/>
      <c r="O76" s="19"/>
      <c r="P76" s="19"/>
      <c r="Q76" s="19"/>
      <c r="R76" s="19"/>
      <c r="S76" s="18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s="6" customFormat="1" ht="16.5" customHeight="1" x14ac:dyDescent="0.2">
      <c r="A77" s="204" t="s">
        <v>26</v>
      </c>
      <c r="B77" s="201">
        <f>B66</f>
        <v>210000</v>
      </c>
      <c r="C77" s="201">
        <f>C66</f>
        <v>1750000</v>
      </c>
      <c r="D77" s="202">
        <f>E77-C77</f>
        <v>0</v>
      </c>
      <c r="E77" s="203">
        <f>E66</f>
        <v>1750000</v>
      </c>
      <c r="F77" s="117">
        <f>F66</f>
        <v>1750000</v>
      </c>
      <c r="G77" s="78"/>
      <c r="H77" s="101"/>
      <c r="I77" s="26"/>
      <c r="J77" s="26"/>
      <c r="K77" s="26"/>
      <c r="L77" s="18"/>
      <c r="M77" s="19"/>
      <c r="N77" s="19"/>
      <c r="O77" s="19"/>
      <c r="P77" s="19"/>
      <c r="Q77" s="19"/>
      <c r="R77" s="19"/>
      <c r="S77" s="18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s="6" customFormat="1" ht="16.5" customHeight="1" x14ac:dyDescent="0.2">
      <c r="A78" s="200" t="s">
        <v>13</v>
      </c>
      <c r="B78" s="205">
        <v>0</v>
      </c>
      <c r="C78" s="205">
        <v>0</v>
      </c>
      <c r="D78" s="202">
        <v>0</v>
      </c>
      <c r="E78" s="203">
        <v>0</v>
      </c>
      <c r="F78" s="310">
        <v>0</v>
      </c>
      <c r="G78" s="78"/>
      <c r="H78" s="101"/>
      <c r="I78" s="26"/>
      <c r="J78" s="26"/>
      <c r="K78" s="26"/>
      <c r="L78" s="18"/>
      <c r="M78" s="19"/>
      <c r="N78" s="19"/>
      <c r="O78" s="19"/>
      <c r="P78" s="19"/>
      <c r="Q78" s="19"/>
      <c r="R78" s="19"/>
      <c r="S78" s="18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s="10" customFormat="1" ht="16.5" customHeight="1" x14ac:dyDescent="0.2">
      <c r="A79" s="206" t="s">
        <v>4</v>
      </c>
      <c r="B79" s="186">
        <f>B76+B77</f>
        <v>1198724.05</v>
      </c>
      <c r="C79" s="186">
        <f>C76+C77</f>
        <v>4387865.24</v>
      </c>
      <c r="D79" s="167">
        <f>E79-C79</f>
        <v>234053.77999999933</v>
      </c>
      <c r="E79" s="186">
        <f>E76+E77+E78</f>
        <v>4621919.0199999996</v>
      </c>
      <c r="F79" s="51">
        <f>F76+F77</f>
        <v>4595200</v>
      </c>
      <c r="G79" s="42"/>
      <c r="H79" s="42"/>
      <c r="L79" s="18"/>
      <c r="M79" s="18"/>
      <c r="N79" s="18"/>
      <c r="O79" s="18"/>
      <c r="P79" s="21"/>
      <c r="Q79" s="18"/>
      <c r="R79" s="18"/>
      <c r="S79" s="18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5" customHeight="1" x14ac:dyDescent="0.2">
      <c r="A80" s="45"/>
      <c r="B80" s="277"/>
      <c r="C80" s="264"/>
      <c r="D80" s="44"/>
      <c r="E80" s="264"/>
      <c r="F80" s="311"/>
      <c r="G80" s="1"/>
      <c r="H80" s="1"/>
      <c r="I80" s="1"/>
      <c r="J80" s="1"/>
      <c r="K80" s="1"/>
    </row>
    <row r="81" spans="1:16" ht="15" customHeight="1" x14ac:dyDescent="0.2">
      <c r="A81" s="46"/>
      <c r="B81" s="278"/>
      <c r="C81" s="264"/>
      <c r="D81" s="44"/>
      <c r="E81" s="264"/>
      <c r="F81" s="311"/>
      <c r="G81" s="1"/>
      <c r="H81" s="1"/>
      <c r="I81" s="1"/>
      <c r="J81" s="1"/>
      <c r="K81" s="1"/>
    </row>
    <row r="82" spans="1:16" ht="15" customHeight="1" x14ac:dyDescent="0.2">
      <c r="A82" s="45"/>
      <c r="B82" s="278"/>
      <c r="C82" s="264"/>
      <c r="D82" s="44"/>
      <c r="E82" s="264"/>
      <c r="F82" s="311"/>
      <c r="G82" s="1"/>
      <c r="H82" s="1"/>
      <c r="I82" s="1"/>
      <c r="J82" s="1"/>
      <c r="K82" s="1"/>
    </row>
    <row r="83" spans="1:16" x14ac:dyDescent="0.2">
      <c r="A83" s="45"/>
      <c r="B83" s="278"/>
      <c r="C83" s="264"/>
      <c r="D83" s="44"/>
      <c r="E83" s="264"/>
      <c r="F83" s="311"/>
      <c r="G83" s="1"/>
      <c r="H83" s="1"/>
      <c r="I83" s="1"/>
      <c r="J83" s="1"/>
      <c r="K83" s="1"/>
      <c r="P83" s="4"/>
    </row>
    <row r="84" spans="1:16" x14ac:dyDescent="0.2">
      <c r="C84" s="265"/>
      <c r="D84" s="293"/>
      <c r="E84" s="265"/>
      <c r="F84" s="312"/>
      <c r="G84" s="1"/>
      <c r="H84" s="1"/>
      <c r="I84" s="1"/>
      <c r="J84" s="1"/>
      <c r="K84" s="1"/>
      <c r="P84" s="4"/>
    </row>
    <row r="85" spans="1:16" x14ac:dyDescent="0.2">
      <c r="C85" s="265"/>
      <c r="D85" s="293"/>
      <c r="E85" s="265"/>
      <c r="F85" s="312"/>
      <c r="G85" s="1"/>
      <c r="H85" s="1"/>
      <c r="I85" s="1"/>
      <c r="J85" s="1"/>
      <c r="K85" s="1"/>
      <c r="P85" s="4"/>
    </row>
    <row r="86" spans="1:16" x14ac:dyDescent="0.2">
      <c r="C86" s="265"/>
      <c r="D86" s="293"/>
      <c r="E86" s="265"/>
      <c r="F86" s="312"/>
      <c r="G86" s="1"/>
      <c r="H86" s="1"/>
      <c r="I86" s="1"/>
      <c r="J86" s="1"/>
      <c r="K86" s="1"/>
      <c r="P86" s="4"/>
    </row>
    <row r="87" spans="1:16" x14ac:dyDescent="0.2">
      <c r="C87" s="265"/>
      <c r="D87" s="293"/>
      <c r="E87" s="265"/>
      <c r="F87" s="312"/>
      <c r="G87" s="1"/>
      <c r="H87" s="1"/>
      <c r="I87" s="1"/>
      <c r="J87" s="1"/>
      <c r="K87" s="1"/>
      <c r="P87" s="4"/>
    </row>
    <row r="88" spans="1:16" x14ac:dyDescent="0.2">
      <c r="C88" s="265"/>
      <c r="D88" s="293"/>
      <c r="E88" s="265"/>
      <c r="F88" s="312"/>
      <c r="G88" s="1"/>
      <c r="H88" s="1"/>
      <c r="I88" s="1"/>
      <c r="J88" s="1"/>
      <c r="K88" s="1"/>
      <c r="P88" s="4"/>
    </row>
    <row r="89" spans="1:16" x14ac:dyDescent="0.2">
      <c r="C89" s="265"/>
      <c r="D89" s="293"/>
      <c r="E89" s="265"/>
      <c r="F89" s="312"/>
      <c r="G89" s="1"/>
      <c r="H89" s="1"/>
      <c r="I89" s="1"/>
      <c r="J89" s="1"/>
      <c r="K89" s="1"/>
      <c r="P89" s="4"/>
    </row>
    <row r="90" spans="1:16" x14ac:dyDescent="0.2">
      <c r="C90" s="265"/>
      <c r="D90" s="293"/>
      <c r="E90" s="265"/>
      <c r="F90" s="312"/>
      <c r="G90" s="1"/>
      <c r="H90" s="1"/>
      <c r="I90" s="1"/>
      <c r="J90" s="1"/>
      <c r="K90" s="1"/>
      <c r="P90" s="4"/>
    </row>
    <row r="91" spans="1:16" x14ac:dyDescent="0.2">
      <c r="C91" s="265"/>
      <c r="D91" s="293"/>
      <c r="E91" s="265"/>
      <c r="F91" s="312"/>
      <c r="G91" s="1"/>
      <c r="H91" s="1"/>
      <c r="I91" s="1"/>
      <c r="J91" s="1"/>
      <c r="K91" s="1"/>
      <c r="P91" s="4"/>
    </row>
    <row r="92" spans="1:16" x14ac:dyDescent="0.2">
      <c r="C92" s="265"/>
      <c r="D92" s="293"/>
      <c r="E92" s="265"/>
      <c r="F92" s="312"/>
      <c r="G92" s="1"/>
      <c r="H92" s="1"/>
      <c r="I92" s="1"/>
      <c r="J92" s="1"/>
      <c r="K92" s="1"/>
      <c r="P92" s="4"/>
    </row>
    <row r="93" spans="1:16" x14ac:dyDescent="0.2">
      <c r="C93" s="265"/>
      <c r="D93" s="293"/>
      <c r="E93" s="265"/>
      <c r="F93" s="312"/>
      <c r="G93" s="1"/>
      <c r="H93" s="1"/>
      <c r="I93" s="1"/>
      <c r="J93" s="1"/>
      <c r="K93" s="1"/>
      <c r="P93" s="4"/>
    </row>
    <row r="94" spans="1:16" x14ac:dyDescent="0.2">
      <c r="C94" s="265"/>
      <c r="D94" s="293"/>
      <c r="E94" s="265"/>
      <c r="F94" s="312"/>
      <c r="G94" s="1"/>
      <c r="H94" s="1"/>
      <c r="I94" s="1"/>
      <c r="J94" s="1"/>
      <c r="K94" s="1"/>
      <c r="P94" s="4"/>
    </row>
    <row r="95" spans="1:16" x14ac:dyDescent="0.2">
      <c r="C95" s="265"/>
      <c r="D95" s="293"/>
      <c r="E95" s="265"/>
      <c r="F95" s="312"/>
      <c r="G95" s="1"/>
      <c r="H95" s="1"/>
      <c r="I95" s="1"/>
      <c r="J95" s="1"/>
      <c r="K95" s="1"/>
      <c r="P95" s="4"/>
    </row>
    <row r="96" spans="1:16" x14ac:dyDescent="0.2">
      <c r="C96" s="265"/>
      <c r="D96" s="293"/>
      <c r="E96" s="265"/>
      <c r="F96" s="312"/>
      <c r="G96" s="1"/>
      <c r="H96" s="1"/>
      <c r="I96" s="1"/>
      <c r="J96" s="1"/>
      <c r="K96" s="1"/>
      <c r="P96" s="4"/>
    </row>
    <row r="97" spans="3:11" s="4" customFormat="1" x14ac:dyDescent="0.2">
      <c r="C97" s="265"/>
      <c r="D97" s="293"/>
      <c r="E97" s="265"/>
      <c r="F97" s="312"/>
      <c r="G97" s="1"/>
      <c r="H97" s="1"/>
      <c r="I97" s="1"/>
      <c r="J97" s="1"/>
      <c r="K97" s="1"/>
    </row>
    <row r="98" spans="3:11" s="4" customFormat="1" x14ac:dyDescent="0.2">
      <c r="C98" s="265"/>
      <c r="D98" s="293"/>
      <c r="E98" s="265"/>
      <c r="F98" s="312"/>
      <c r="G98" s="1"/>
      <c r="H98" s="1"/>
      <c r="I98" s="1"/>
      <c r="J98" s="1"/>
      <c r="K98" s="1"/>
    </row>
    <row r="99" spans="3:11" s="4" customFormat="1" x14ac:dyDescent="0.2">
      <c r="C99" s="265"/>
      <c r="D99" s="293"/>
      <c r="E99" s="265"/>
      <c r="F99" s="312"/>
      <c r="G99" s="1"/>
      <c r="H99" s="1"/>
      <c r="I99" s="1"/>
      <c r="J99" s="1"/>
      <c r="K99" s="1"/>
    </row>
    <row r="100" spans="3:11" s="4" customFormat="1" x14ac:dyDescent="0.2">
      <c r="C100" s="265"/>
      <c r="D100" s="293"/>
      <c r="E100" s="265"/>
      <c r="F100" s="312"/>
      <c r="G100" s="1"/>
      <c r="H100" s="1"/>
      <c r="I100" s="1"/>
      <c r="J100" s="1"/>
      <c r="K100" s="1"/>
    </row>
    <row r="101" spans="3:11" s="4" customFormat="1" x14ac:dyDescent="0.2">
      <c r="C101" s="265"/>
      <c r="D101" s="293"/>
      <c r="E101" s="265"/>
      <c r="F101" s="312"/>
      <c r="G101" s="1"/>
      <c r="H101" s="1"/>
      <c r="I101" s="1"/>
      <c r="J101" s="1"/>
      <c r="K101" s="1"/>
    </row>
    <row r="102" spans="3:11" s="4" customFormat="1" x14ac:dyDescent="0.2">
      <c r="C102" s="265"/>
      <c r="D102" s="293"/>
      <c r="E102" s="265"/>
      <c r="F102" s="312"/>
      <c r="G102" s="1"/>
      <c r="H102" s="1"/>
      <c r="I102" s="1"/>
      <c r="J102" s="1"/>
      <c r="K102" s="1"/>
    </row>
    <row r="103" spans="3:11" s="4" customFormat="1" x14ac:dyDescent="0.2">
      <c r="C103" s="265"/>
      <c r="D103" s="293"/>
      <c r="E103" s="265"/>
      <c r="F103" s="312"/>
      <c r="G103" s="1"/>
      <c r="H103" s="1"/>
      <c r="I103" s="1"/>
      <c r="J103" s="1"/>
      <c r="K103" s="1"/>
    </row>
    <row r="104" spans="3:11" s="4" customFormat="1" x14ac:dyDescent="0.2">
      <c r="C104" s="265"/>
      <c r="D104" s="293"/>
      <c r="E104" s="265"/>
      <c r="F104" s="312"/>
      <c r="G104" s="1"/>
      <c r="H104" s="1"/>
      <c r="I104" s="1"/>
      <c r="J104" s="1"/>
      <c r="K104" s="1"/>
    </row>
    <row r="105" spans="3:11" s="4" customFormat="1" x14ac:dyDescent="0.2">
      <c r="C105" s="265"/>
      <c r="D105" s="293"/>
      <c r="E105" s="265"/>
      <c r="F105" s="312"/>
      <c r="G105" s="1"/>
      <c r="H105" s="1"/>
      <c r="I105" s="1"/>
      <c r="J105" s="1"/>
      <c r="K105" s="1"/>
    </row>
    <row r="106" spans="3:11" s="4" customFormat="1" x14ac:dyDescent="0.2">
      <c r="C106" s="265"/>
      <c r="D106" s="293"/>
      <c r="E106" s="265"/>
      <c r="F106" s="312"/>
      <c r="G106" s="1"/>
      <c r="H106" s="1"/>
      <c r="I106" s="1"/>
      <c r="J106" s="1"/>
      <c r="K106" s="1"/>
    </row>
  </sheetData>
  <mergeCells count="2">
    <mergeCell ref="A1:F1"/>
    <mergeCell ref="G2:H3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4"/>
  <sheetViews>
    <sheetView topLeftCell="A127" zoomScale="130" zoomScaleNormal="130" workbookViewId="0">
      <selection activeCell="C144" sqref="C144:E144"/>
    </sheetView>
  </sheetViews>
  <sheetFormatPr defaultRowHeight="12.75" x14ac:dyDescent="0.2"/>
  <cols>
    <col min="1" max="1" width="36.5703125" style="69" customWidth="1"/>
    <col min="2" max="2" width="13.42578125" style="264" customWidth="1"/>
    <col min="3" max="3" width="12.5703125" style="292" customWidth="1"/>
    <col min="4" max="4" width="12.140625" style="62" customWidth="1"/>
    <col min="5" max="5" width="12.85546875" style="292" customWidth="1"/>
    <col min="6" max="6" width="14" style="292" customWidth="1"/>
    <col min="7" max="7" width="14.85546875" style="47" hidden="1" customWidth="1"/>
    <col min="8" max="8" width="15.28515625" style="49" hidden="1" customWidth="1"/>
    <col min="9" max="9" width="33.85546875" style="61" bestFit="1" customWidth="1"/>
    <col min="10" max="10" width="10" style="44" bestFit="1" customWidth="1"/>
    <col min="11" max="16384" width="9.140625" style="44"/>
  </cols>
  <sheetData>
    <row r="1" spans="1:15" ht="18.75" x14ac:dyDescent="0.3">
      <c r="A1" s="345" t="s">
        <v>10</v>
      </c>
      <c r="B1" s="348"/>
      <c r="C1" s="348"/>
      <c r="D1" s="348"/>
      <c r="E1" s="348"/>
      <c r="F1" s="347"/>
      <c r="G1" s="102"/>
      <c r="H1" s="103"/>
    </row>
    <row r="2" spans="1:15" ht="15.75" x14ac:dyDescent="0.25">
      <c r="A2" s="343" t="s">
        <v>31</v>
      </c>
      <c r="B2" s="344"/>
      <c r="C2" s="344"/>
      <c r="D2" s="344"/>
      <c r="E2" s="344"/>
      <c r="F2" s="279"/>
      <c r="G2" s="349"/>
      <c r="H2" s="350"/>
    </row>
    <row r="3" spans="1:15" s="45" customFormat="1" x14ac:dyDescent="0.2">
      <c r="A3" s="207"/>
      <c r="B3" s="280"/>
      <c r="C3" s="281"/>
      <c r="D3" s="208"/>
      <c r="E3" s="282"/>
      <c r="F3" s="282"/>
      <c r="G3" s="351"/>
      <c r="H3" s="352"/>
      <c r="I3" s="69"/>
    </row>
    <row r="4" spans="1:15" s="50" customFormat="1" ht="33.75" x14ac:dyDescent="0.2">
      <c r="A4" s="209" t="s">
        <v>8</v>
      </c>
      <c r="B4" s="155" t="s">
        <v>197</v>
      </c>
      <c r="C4" s="156" t="s">
        <v>198</v>
      </c>
      <c r="D4" s="210" t="s">
        <v>9</v>
      </c>
      <c r="E4" s="211" t="s">
        <v>199</v>
      </c>
      <c r="F4" s="211" t="s">
        <v>200</v>
      </c>
      <c r="G4" s="80"/>
      <c r="H4" s="80"/>
      <c r="I4" s="46"/>
    </row>
    <row r="5" spans="1:15" s="50" customFormat="1" ht="11.25" x14ac:dyDescent="0.2">
      <c r="A5" s="212"/>
      <c r="B5" s="157" t="s">
        <v>0</v>
      </c>
      <c r="C5" s="157" t="s">
        <v>1</v>
      </c>
      <c r="D5" s="157" t="s">
        <v>16</v>
      </c>
      <c r="E5" s="157" t="s">
        <v>17</v>
      </c>
      <c r="F5" s="157" t="s">
        <v>2</v>
      </c>
      <c r="G5" s="99"/>
      <c r="H5" s="99"/>
      <c r="I5" s="138"/>
    </row>
    <row r="6" spans="1:15" s="52" customFormat="1" x14ac:dyDescent="0.2">
      <c r="A6" s="213" t="s">
        <v>81</v>
      </c>
      <c r="B6" s="214">
        <f>SUM(B7+B17+B36+B52+B57+B62+B72+B77)</f>
        <v>829798.3600000001</v>
      </c>
      <c r="C6" s="214">
        <f>SUM(C7+C17+C36+C52+C57+C62+C72+C77)</f>
        <v>1858407</v>
      </c>
      <c r="D6" s="214">
        <f>SUM(D7+D17+D36+D52+D57+D62+D72+D77)</f>
        <v>176233</v>
      </c>
      <c r="E6" s="186">
        <f>SUM(E7+E17+E36+E52+E57+E62+E72+E77)</f>
        <v>2034640</v>
      </c>
      <c r="F6" s="186">
        <f>SUM(F7+F17+F36+F52+F57+F62+F72+F77)</f>
        <v>1858812.42</v>
      </c>
      <c r="G6" s="98"/>
      <c r="H6" s="98"/>
      <c r="I6" s="120"/>
    </row>
    <row r="7" spans="1:15" s="54" customFormat="1" x14ac:dyDescent="0.2">
      <c r="A7" s="215" t="s">
        <v>82</v>
      </c>
      <c r="B7" s="216">
        <f>SUM(B8:B16)</f>
        <v>663480</v>
      </c>
      <c r="C7" s="216">
        <f>SUM(C8:C16)</f>
        <v>865300</v>
      </c>
      <c r="D7" s="173">
        <f t="shared" ref="D7:D39" si="0">E7-C7</f>
        <v>-22300</v>
      </c>
      <c r="E7" s="216">
        <f>SUM(E8:E16)</f>
        <v>843000</v>
      </c>
      <c r="F7" s="217">
        <f>SUM(F8:F16)</f>
        <v>809912.42</v>
      </c>
      <c r="G7" s="53"/>
      <c r="H7" s="53"/>
      <c r="I7" s="72"/>
    </row>
    <row r="8" spans="1:15" s="49" customFormat="1" x14ac:dyDescent="0.2">
      <c r="A8" s="176" t="s">
        <v>83</v>
      </c>
      <c r="B8" s="148">
        <v>0</v>
      </c>
      <c r="C8" s="70">
        <v>517300</v>
      </c>
      <c r="D8" s="149">
        <f t="shared" si="0"/>
        <v>-15800</v>
      </c>
      <c r="E8" s="70">
        <v>501500</v>
      </c>
      <c r="F8" s="151">
        <v>501500</v>
      </c>
      <c r="G8" s="92"/>
      <c r="H8" s="92"/>
      <c r="I8" s="129"/>
    </row>
    <row r="9" spans="1:15" s="49" customFormat="1" x14ac:dyDescent="0.2">
      <c r="A9" s="176" t="s">
        <v>84</v>
      </c>
      <c r="B9" s="148">
        <v>42000</v>
      </c>
      <c r="C9" s="70">
        <v>151700</v>
      </c>
      <c r="D9" s="149">
        <f t="shared" ref="D9:D13" si="1">E9-C9</f>
        <v>1900</v>
      </c>
      <c r="E9" s="70">
        <v>153600</v>
      </c>
      <c r="F9" s="70">
        <v>150000</v>
      </c>
      <c r="G9" s="92"/>
      <c r="H9" s="92"/>
      <c r="I9" s="129"/>
    </row>
    <row r="10" spans="1:15" s="49" customFormat="1" x14ac:dyDescent="0.2">
      <c r="A10" s="176" t="s">
        <v>85</v>
      </c>
      <c r="B10" s="148">
        <v>130</v>
      </c>
      <c r="C10" s="151">
        <v>11500</v>
      </c>
      <c r="D10" s="149">
        <f t="shared" si="1"/>
        <v>-4000</v>
      </c>
      <c r="E10" s="151">
        <v>7500</v>
      </c>
      <c r="F10" s="151">
        <v>7000</v>
      </c>
      <c r="G10" s="137"/>
      <c r="H10" s="137"/>
      <c r="I10" s="146"/>
    </row>
    <row r="11" spans="1:15" s="49" customFormat="1" x14ac:dyDescent="0.2">
      <c r="A11" s="176" t="s">
        <v>104</v>
      </c>
      <c r="B11" s="132">
        <v>525600</v>
      </c>
      <c r="C11" s="151">
        <v>50000</v>
      </c>
      <c r="D11" s="149">
        <f t="shared" si="1"/>
        <v>2100</v>
      </c>
      <c r="E11" s="151">
        <v>52100</v>
      </c>
      <c r="F11" s="151">
        <v>4418</v>
      </c>
      <c r="G11" s="92"/>
      <c r="H11" s="92"/>
      <c r="I11" s="136"/>
    </row>
    <row r="12" spans="1:15" s="49" customFormat="1" x14ac:dyDescent="0.2">
      <c r="A12" s="174" t="s">
        <v>86</v>
      </c>
      <c r="B12" s="151">
        <v>0</v>
      </c>
      <c r="C12" s="151">
        <v>2000</v>
      </c>
      <c r="D12" s="150">
        <f t="shared" si="1"/>
        <v>0</v>
      </c>
      <c r="E12" s="151">
        <v>2000</v>
      </c>
      <c r="F12" s="238">
        <v>1500</v>
      </c>
      <c r="G12" s="326"/>
      <c r="H12" s="92"/>
      <c r="I12" s="72"/>
    </row>
    <row r="13" spans="1:15" s="49" customFormat="1" x14ac:dyDescent="0.2">
      <c r="A13" s="176" t="s">
        <v>87</v>
      </c>
      <c r="B13" s="148">
        <v>0</v>
      </c>
      <c r="C13" s="151">
        <v>10000</v>
      </c>
      <c r="D13" s="149">
        <f t="shared" si="1"/>
        <v>0</v>
      </c>
      <c r="E13" s="151">
        <v>10000</v>
      </c>
      <c r="F13" s="151">
        <v>10000</v>
      </c>
      <c r="H13" s="92"/>
      <c r="I13" s="72"/>
      <c r="J13" s="315"/>
      <c r="K13" s="322"/>
      <c r="L13" s="322"/>
      <c r="M13" s="316"/>
      <c r="N13" s="322"/>
      <c r="O13" s="322"/>
    </row>
    <row r="14" spans="1:15" s="49" customFormat="1" x14ac:dyDescent="0.2">
      <c r="A14" s="176" t="s">
        <v>88</v>
      </c>
      <c r="B14" s="148">
        <v>750</v>
      </c>
      <c r="C14" s="151">
        <v>2900</v>
      </c>
      <c r="D14" s="149">
        <f t="shared" si="0"/>
        <v>0</v>
      </c>
      <c r="E14" s="151">
        <v>2900</v>
      </c>
      <c r="F14" s="151">
        <v>2800</v>
      </c>
      <c r="G14" s="147"/>
      <c r="H14" s="137"/>
      <c r="I14" s="72"/>
    </row>
    <row r="15" spans="1:15" s="49" customFormat="1" x14ac:dyDescent="0.2">
      <c r="A15" s="176" t="s">
        <v>105</v>
      </c>
      <c r="B15" s="218">
        <v>3500</v>
      </c>
      <c r="C15" s="151">
        <v>900</v>
      </c>
      <c r="D15" s="149">
        <f t="shared" ref="D15" si="2">E15-C15</f>
        <v>0</v>
      </c>
      <c r="E15" s="151">
        <v>900</v>
      </c>
      <c r="F15" s="151">
        <v>1694.42</v>
      </c>
      <c r="G15" s="92"/>
      <c r="H15" s="92"/>
      <c r="I15" s="119"/>
    </row>
    <row r="16" spans="1:15" s="49" customFormat="1" x14ac:dyDescent="0.2">
      <c r="A16" s="179" t="s">
        <v>89</v>
      </c>
      <c r="B16" s="327">
        <v>91500</v>
      </c>
      <c r="C16" s="152">
        <v>119000</v>
      </c>
      <c r="D16" s="153">
        <f t="shared" ref="D16" si="3">E16-C16</f>
        <v>-6500</v>
      </c>
      <c r="E16" s="152">
        <v>112500</v>
      </c>
      <c r="F16" s="152">
        <v>131000</v>
      </c>
      <c r="G16" s="75"/>
      <c r="H16" s="134"/>
      <c r="I16" s="72"/>
    </row>
    <row r="17" spans="1:16" ht="12.75" customHeight="1" x14ac:dyDescent="0.2">
      <c r="A17" s="170" t="s">
        <v>90</v>
      </c>
      <c r="B17" s="163">
        <f>SUM(B18:B35)</f>
        <v>148506.07</v>
      </c>
      <c r="C17" s="219">
        <f>SUM(C18:C35)</f>
        <v>610357</v>
      </c>
      <c r="D17" s="173">
        <f t="shared" si="0"/>
        <v>97983</v>
      </c>
      <c r="E17" s="219">
        <f>SUM(E18:E35)</f>
        <v>708340</v>
      </c>
      <c r="F17" s="219">
        <f>SUM(F18:F35)</f>
        <v>624000</v>
      </c>
      <c r="G17" s="53"/>
      <c r="H17" s="53"/>
      <c r="I17" s="334"/>
    </row>
    <row r="18" spans="1:16" x14ac:dyDescent="0.2">
      <c r="A18" s="174" t="s">
        <v>91</v>
      </c>
      <c r="B18" s="151">
        <v>1667</v>
      </c>
      <c r="C18" s="70">
        <v>16644</v>
      </c>
      <c r="D18" s="149">
        <f t="shared" ref="D18:D27" si="4">E18-C18</f>
        <v>1456</v>
      </c>
      <c r="E18" s="70">
        <v>18100</v>
      </c>
      <c r="F18" s="151">
        <v>15000</v>
      </c>
      <c r="G18" s="70"/>
      <c r="H18" s="137"/>
      <c r="I18" s="72"/>
    </row>
    <row r="19" spans="1:16" x14ac:dyDescent="0.2">
      <c r="A19" s="174" t="s">
        <v>92</v>
      </c>
      <c r="B19" s="151">
        <v>4500</v>
      </c>
      <c r="C19" s="71">
        <v>24800</v>
      </c>
      <c r="D19" s="149">
        <f t="shared" si="4"/>
        <v>13300</v>
      </c>
      <c r="E19" s="71">
        <v>38100</v>
      </c>
      <c r="F19" s="151">
        <v>29000</v>
      </c>
      <c r="G19" s="40"/>
      <c r="H19" s="92"/>
      <c r="I19" s="72"/>
    </row>
    <row r="20" spans="1:16" x14ac:dyDescent="0.2">
      <c r="A20" s="174" t="s">
        <v>93</v>
      </c>
      <c r="B20" s="151">
        <v>8100</v>
      </c>
      <c r="C20" s="71">
        <v>65480</v>
      </c>
      <c r="D20" s="149">
        <f t="shared" si="4"/>
        <v>12320</v>
      </c>
      <c r="E20" s="71">
        <v>77800</v>
      </c>
      <c r="F20" s="151">
        <v>67000</v>
      </c>
      <c r="G20" s="40"/>
      <c r="H20" s="92"/>
      <c r="I20" s="72"/>
    </row>
    <row r="21" spans="1:16" x14ac:dyDescent="0.2">
      <c r="A21" s="174" t="s">
        <v>94</v>
      </c>
      <c r="B21" s="151">
        <v>4000</v>
      </c>
      <c r="C21" s="71">
        <v>24800</v>
      </c>
      <c r="D21" s="149">
        <f t="shared" si="4"/>
        <v>-2300</v>
      </c>
      <c r="E21" s="71">
        <v>22500</v>
      </c>
      <c r="F21" s="151">
        <v>21000</v>
      </c>
      <c r="G21" s="40"/>
      <c r="H21" s="92"/>
      <c r="I21" s="72"/>
    </row>
    <row r="22" spans="1:16" x14ac:dyDescent="0.2">
      <c r="A22" s="174" t="s">
        <v>95</v>
      </c>
      <c r="B22" s="151">
        <v>700</v>
      </c>
      <c r="C22" s="71">
        <v>10500</v>
      </c>
      <c r="D22" s="149">
        <f t="shared" si="4"/>
        <v>-5500</v>
      </c>
      <c r="E22" s="71">
        <v>5000</v>
      </c>
      <c r="F22" s="151">
        <v>4500</v>
      </c>
      <c r="G22" s="40"/>
      <c r="H22" s="92"/>
      <c r="I22" s="72"/>
    </row>
    <row r="23" spans="1:16" x14ac:dyDescent="0.2">
      <c r="A23" s="174" t="s">
        <v>96</v>
      </c>
      <c r="B23" s="151">
        <v>0</v>
      </c>
      <c r="C23" s="71">
        <v>15460</v>
      </c>
      <c r="D23" s="149">
        <f t="shared" si="4"/>
        <v>40</v>
      </c>
      <c r="E23" s="71">
        <v>15500</v>
      </c>
      <c r="F23" s="151">
        <v>15500</v>
      </c>
      <c r="G23" s="40"/>
      <c r="H23" s="92"/>
      <c r="I23" s="72"/>
    </row>
    <row r="24" spans="1:16" x14ac:dyDescent="0.2">
      <c r="A24" s="174" t="s">
        <v>106</v>
      </c>
      <c r="B24" s="151">
        <v>180</v>
      </c>
      <c r="C24" s="71">
        <v>3900</v>
      </c>
      <c r="D24" s="149">
        <f t="shared" si="4"/>
        <v>0</v>
      </c>
      <c r="E24" s="71">
        <v>3900</v>
      </c>
      <c r="F24" s="151">
        <v>3900</v>
      </c>
      <c r="G24" s="70"/>
      <c r="H24" s="137"/>
      <c r="I24" s="72"/>
    </row>
    <row r="25" spans="1:16" x14ac:dyDescent="0.2">
      <c r="A25" s="174" t="s">
        <v>97</v>
      </c>
      <c r="B25" s="151">
        <v>0</v>
      </c>
      <c r="C25" s="71">
        <v>9100</v>
      </c>
      <c r="D25" s="149">
        <f t="shared" si="4"/>
        <v>2500</v>
      </c>
      <c r="E25" s="71">
        <v>11600</v>
      </c>
      <c r="F25" s="151">
        <v>9500</v>
      </c>
      <c r="G25" s="40"/>
      <c r="H25" s="92"/>
      <c r="I25" s="72"/>
    </row>
    <row r="26" spans="1:16" x14ac:dyDescent="0.2">
      <c r="A26" s="176" t="s">
        <v>98</v>
      </c>
      <c r="B26" s="151">
        <v>0</v>
      </c>
      <c r="C26" s="71">
        <v>11020</v>
      </c>
      <c r="D26" s="149">
        <f t="shared" si="4"/>
        <v>7730</v>
      </c>
      <c r="E26" s="71">
        <v>18750</v>
      </c>
      <c r="F26" s="151">
        <v>18750</v>
      </c>
      <c r="G26" s="151">
        <v>11020</v>
      </c>
      <c r="H26" s="92"/>
      <c r="I26" s="72"/>
      <c r="J26" s="119"/>
      <c r="K26" s="328"/>
      <c r="L26" s="328"/>
      <c r="M26" s="317"/>
      <c r="N26" s="328"/>
      <c r="O26" s="328"/>
      <c r="P26" s="73"/>
    </row>
    <row r="27" spans="1:16" x14ac:dyDescent="0.2">
      <c r="A27" s="176" t="s">
        <v>101</v>
      </c>
      <c r="B27" s="148">
        <v>7000</v>
      </c>
      <c r="C27" s="70">
        <v>118500</v>
      </c>
      <c r="D27" s="149">
        <f t="shared" si="4"/>
        <v>-69500</v>
      </c>
      <c r="E27" s="70">
        <v>49000</v>
      </c>
      <c r="F27" s="70">
        <v>50000</v>
      </c>
      <c r="G27" s="40"/>
      <c r="H27" s="92"/>
      <c r="I27" s="72"/>
      <c r="J27" s="73"/>
      <c r="K27" s="73"/>
      <c r="L27" s="73"/>
      <c r="M27" s="73"/>
      <c r="N27" s="73"/>
      <c r="O27" s="73"/>
      <c r="P27" s="73"/>
    </row>
    <row r="28" spans="1:16" x14ac:dyDescent="0.2">
      <c r="A28" s="174" t="s">
        <v>107</v>
      </c>
      <c r="B28" s="151">
        <v>0</v>
      </c>
      <c r="C28" s="71">
        <v>7458</v>
      </c>
      <c r="D28" s="149">
        <f t="shared" ref="D28:D29" si="5">E28-C28</f>
        <v>-158</v>
      </c>
      <c r="E28" s="71">
        <v>7300</v>
      </c>
      <c r="F28" s="151">
        <v>6600</v>
      </c>
      <c r="G28" s="40"/>
      <c r="H28" s="92"/>
      <c r="I28" s="72"/>
      <c r="J28" s="119"/>
      <c r="K28" s="328"/>
      <c r="L28" s="328"/>
      <c r="M28" s="317"/>
      <c r="N28" s="328"/>
      <c r="O28" s="328"/>
      <c r="P28" s="73"/>
    </row>
    <row r="29" spans="1:16" x14ac:dyDescent="0.2">
      <c r="A29" s="176" t="s">
        <v>108</v>
      </c>
      <c r="B29" s="148">
        <v>2250</v>
      </c>
      <c r="C29" s="70">
        <v>87000</v>
      </c>
      <c r="D29" s="114">
        <f t="shared" si="5"/>
        <v>21000</v>
      </c>
      <c r="E29" s="70">
        <v>108000</v>
      </c>
      <c r="F29" s="70">
        <v>98000</v>
      </c>
      <c r="G29" s="40"/>
      <c r="H29" s="92"/>
      <c r="I29" s="72"/>
      <c r="J29" s="73"/>
      <c r="K29" s="73"/>
      <c r="L29" s="73"/>
      <c r="M29" s="73"/>
      <c r="N29" s="73"/>
      <c r="O29" s="73"/>
      <c r="P29" s="73"/>
    </row>
    <row r="30" spans="1:16" x14ac:dyDescent="0.2">
      <c r="A30" s="176" t="s">
        <v>100</v>
      </c>
      <c r="B30" s="151">
        <v>3000</v>
      </c>
      <c r="C30" s="70">
        <v>61125</v>
      </c>
      <c r="D30" s="114">
        <f t="shared" si="0"/>
        <v>6395</v>
      </c>
      <c r="E30" s="70">
        <v>67520</v>
      </c>
      <c r="F30" s="70">
        <v>62000</v>
      </c>
      <c r="G30" s="40"/>
      <c r="H30" s="92"/>
      <c r="I30" s="72"/>
      <c r="J30" s="73"/>
      <c r="K30" s="73"/>
      <c r="L30" s="73"/>
      <c r="M30" s="73"/>
      <c r="N30" s="73"/>
      <c r="O30" s="73"/>
      <c r="P30" s="73"/>
    </row>
    <row r="31" spans="1:16" x14ac:dyDescent="0.2">
      <c r="A31" s="176" t="s">
        <v>109</v>
      </c>
      <c r="B31" s="148">
        <v>2000</v>
      </c>
      <c r="C31" s="70">
        <v>36360</v>
      </c>
      <c r="D31" s="114">
        <f t="shared" ref="D31:D32" si="6">E31-C31</f>
        <v>13640</v>
      </c>
      <c r="E31" s="70">
        <v>50000</v>
      </c>
      <c r="F31" s="70">
        <v>44000</v>
      </c>
      <c r="G31" s="40"/>
      <c r="H31" s="92"/>
      <c r="I31" s="72"/>
      <c r="J31" s="119"/>
      <c r="K31" s="328"/>
      <c r="L31" s="328"/>
      <c r="M31" s="317"/>
      <c r="N31" s="328"/>
      <c r="O31" s="328"/>
      <c r="P31" s="73"/>
    </row>
    <row r="32" spans="1:16" x14ac:dyDescent="0.2">
      <c r="A32" s="174" t="s">
        <v>202</v>
      </c>
      <c r="B32" s="151">
        <v>0</v>
      </c>
      <c r="C32" s="151">
        <v>0</v>
      </c>
      <c r="D32" s="149">
        <f t="shared" si="6"/>
        <v>0</v>
      </c>
      <c r="E32" s="70">
        <v>0</v>
      </c>
      <c r="F32" s="151">
        <v>0</v>
      </c>
      <c r="G32" s="40"/>
      <c r="H32" s="92"/>
      <c r="I32" s="72"/>
    </row>
    <row r="33" spans="1:15" x14ac:dyDescent="0.2">
      <c r="A33" s="176" t="s">
        <v>102</v>
      </c>
      <c r="B33" s="148">
        <v>109.07</v>
      </c>
      <c r="C33" s="70">
        <v>84600</v>
      </c>
      <c r="D33" s="149">
        <f t="shared" si="0"/>
        <v>-4900</v>
      </c>
      <c r="E33" s="70">
        <v>79700</v>
      </c>
      <c r="F33" s="70">
        <v>75000</v>
      </c>
      <c r="G33" s="40"/>
      <c r="H33" s="92"/>
      <c r="I33" s="72"/>
    </row>
    <row r="34" spans="1:15" x14ac:dyDescent="0.2">
      <c r="A34" s="176" t="s">
        <v>103</v>
      </c>
      <c r="B34" s="148">
        <v>115000</v>
      </c>
      <c r="C34" s="151">
        <v>32400</v>
      </c>
      <c r="D34" s="149">
        <f>E34-C34</f>
        <v>98920</v>
      </c>
      <c r="E34" s="151">
        <v>131320</v>
      </c>
      <c r="F34" s="70">
        <v>100000</v>
      </c>
      <c r="G34" s="40"/>
      <c r="H34" s="92"/>
      <c r="I34" s="72"/>
    </row>
    <row r="35" spans="1:15" x14ac:dyDescent="0.2">
      <c r="A35" s="176" t="s">
        <v>99</v>
      </c>
      <c r="B35" s="151">
        <v>0</v>
      </c>
      <c r="C35" s="148">
        <v>1210</v>
      </c>
      <c r="D35" s="149">
        <f t="shared" ref="D35" si="7">E35-C35</f>
        <v>3040</v>
      </c>
      <c r="E35" s="148">
        <v>4250</v>
      </c>
      <c r="F35" s="151">
        <v>4250</v>
      </c>
      <c r="G35" s="40"/>
      <c r="H35" s="92"/>
      <c r="I35" s="72"/>
    </row>
    <row r="36" spans="1:15" x14ac:dyDescent="0.2">
      <c r="A36" s="215" t="s">
        <v>110</v>
      </c>
      <c r="B36" s="216">
        <f>SUM(B37:B43)</f>
        <v>5050</v>
      </c>
      <c r="C36" s="216">
        <f>SUM(C37:C43)</f>
        <v>115750</v>
      </c>
      <c r="D36" s="171">
        <f t="shared" si="0"/>
        <v>24050</v>
      </c>
      <c r="E36" s="216">
        <f>SUM(E37:E43)</f>
        <v>139800</v>
      </c>
      <c r="F36" s="217">
        <f>SUM(F37:F43)</f>
        <v>115400</v>
      </c>
      <c r="G36" s="53"/>
      <c r="H36" s="53"/>
      <c r="I36" s="120"/>
    </row>
    <row r="37" spans="1:15" x14ac:dyDescent="0.2">
      <c r="A37" s="176" t="s">
        <v>111</v>
      </c>
      <c r="B37" s="220">
        <v>0</v>
      </c>
      <c r="C37" s="220">
        <v>13600</v>
      </c>
      <c r="D37" s="149">
        <f t="shared" si="0"/>
        <v>0</v>
      </c>
      <c r="E37" s="220">
        <v>13600</v>
      </c>
      <c r="F37" s="151">
        <v>10000</v>
      </c>
      <c r="G37" s="57"/>
      <c r="H37" s="92"/>
      <c r="I37" s="72"/>
    </row>
    <row r="38" spans="1:15" x14ac:dyDescent="0.2">
      <c r="A38" s="176" t="s">
        <v>112</v>
      </c>
      <c r="B38" s="220">
        <v>50</v>
      </c>
      <c r="C38" s="220">
        <v>3750</v>
      </c>
      <c r="D38" s="149">
        <f t="shared" si="0"/>
        <v>-1550</v>
      </c>
      <c r="E38" s="220">
        <v>2200</v>
      </c>
      <c r="F38" s="151">
        <v>2000</v>
      </c>
      <c r="G38" s="57"/>
      <c r="H38" s="92"/>
      <c r="I38" s="72"/>
    </row>
    <row r="39" spans="1:15" x14ac:dyDescent="0.2">
      <c r="A39" s="176" t="s">
        <v>113</v>
      </c>
      <c r="B39" s="220">
        <v>0</v>
      </c>
      <c r="C39" s="220">
        <v>5000</v>
      </c>
      <c r="D39" s="149">
        <f t="shared" si="0"/>
        <v>0</v>
      </c>
      <c r="E39" s="220">
        <v>5000</v>
      </c>
      <c r="F39" s="151">
        <v>4000</v>
      </c>
      <c r="G39" s="57"/>
      <c r="H39" s="94"/>
      <c r="I39" s="72"/>
    </row>
    <row r="40" spans="1:15" x14ac:dyDescent="0.2">
      <c r="A40" s="176" t="s">
        <v>117</v>
      </c>
      <c r="B40" s="220">
        <v>0</v>
      </c>
      <c r="C40" s="115">
        <v>10000</v>
      </c>
      <c r="D40" s="114">
        <f t="shared" ref="D40" si="8">E40-C40</f>
        <v>20000</v>
      </c>
      <c r="E40" s="115">
        <v>30000</v>
      </c>
      <c r="F40" s="151">
        <v>24000</v>
      </c>
      <c r="G40" s="57"/>
      <c r="H40" s="92"/>
      <c r="I40" s="72"/>
    </row>
    <row r="41" spans="1:15" x14ac:dyDescent="0.2">
      <c r="A41" s="176" t="s">
        <v>114</v>
      </c>
      <c r="B41" s="220">
        <v>5000</v>
      </c>
      <c r="C41" s="115">
        <v>45000</v>
      </c>
      <c r="D41" s="149">
        <f t="shared" ref="D41:D42" si="9">E41-C41</f>
        <v>5000</v>
      </c>
      <c r="E41" s="115">
        <v>50000</v>
      </c>
      <c r="F41" s="151">
        <v>40000</v>
      </c>
      <c r="G41" s="57"/>
      <c r="H41" s="92"/>
      <c r="I41" s="72"/>
      <c r="J41" s="315"/>
      <c r="K41" s="329"/>
      <c r="L41" s="329"/>
      <c r="M41" s="316"/>
      <c r="N41" s="329"/>
      <c r="O41" s="322"/>
    </row>
    <row r="42" spans="1:15" s="49" customFormat="1" x14ac:dyDescent="0.2">
      <c r="A42" s="174" t="s">
        <v>115</v>
      </c>
      <c r="B42" s="231">
        <v>0</v>
      </c>
      <c r="C42" s="220">
        <v>1400</v>
      </c>
      <c r="D42" s="149">
        <f t="shared" si="9"/>
        <v>600</v>
      </c>
      <c r="E42" s="220">
        <v>2000</v>
      </c>
      <c r="F42" s="151">
        <v>1900</v>
      </c>
      <c r="G42" s="44"/>
      <c r="H42" s="92"/>
      <c r="I42" s="72"/>
      <c r="J42" s="44"/>
      <c r="K42" s="44"/>
      <c r="L42" s="44"/>
      <c r="M42" s="44"/>
      <c r="N42" s="44"/>
    </row>
    <row r="43" spans="1:15" s="49" customFormat="1" x14ac:dyDescent="0.2">
      <c r="A43" s="179" t="s">
        <v>116</v>
      </c>
      <c r="B43" s="222">
        <v>0</v>
      </c>
      <c r="C43" s="222">
        <v>37000</v>
      </c>
      <c r="D43" s="153">
        <f t="shared" ref="D43" si="10">E43-C43</f>
        <v>0</v>
      </c>
      <c r="E43" s="222">
        <v>37000</v>
      </c>
      <c r="F43" s="152">
        <v>33500</v>
      </c>
      <c r="G43" s="58"/>
      <c r="H43" s="93"/>
      <c r="I43" s="72"/>
      <c r="J43" s="44"/>
      <c r="K43" s="44"/>
      <c r="L43" s="44"/>
      <c r="M43" s="44"/>
      <c r="N43" s="44"/>
    </row>
    <row r="44" spans="1:15" s="48" customFormat="1" ht="18" customHeight="1" x14ac:dyDescent="0.2">
      <c r="A44" s="166" t="s">
        <v>3</v>
      </c>
      <c r="B44" s="223">
        <f>+B7+B17+B36</f>
        <v>817036.07000000007</v>
      </c>
      <c r="C44" s="223">
        <f>+C7+C17+C36</f>
        <v>1591407</v>
      </c>
      <c r="D44" s="167">
        <f>E44-C44</f>
        <v>99733</v>
      </c>
      <c r="E44" s="223">
        <f>+E7+E17+E36</f>
        <v>1691140</v>
      </c>
      <c r="F44" s="224">
        <f>+F7+F17+F36</f>
        <v>1549312.42</v>
      </c>
      <c r="G44" s="59"/>
      <c r="H44" s="59"/>
      <c r="I44" s="139"/>
    </row>
    <row r="45" spans="1:15" s="48" customFormat="1" ht="15.75" customHeight="1" x14ac:dyDescent="0.2">
      <c r="A45" s="225"/>
      <c r="B45" s="283"/>
      <c r="C45" s="284"/>
      <c r="D45" s="226"/>
      <c r="E45" s="285"/>
      <c r="F45" s="286"/>
      <c r="G45" s="60"/>
      <c r="I45" s="139"/>
    </row>
    <row r="46" spans="1:15" ht="17.25" customHeight="1" x14ac:dyDescent="0.3">
      <c r="A46" s="345" t="s">
        <v>10</v>
      </c>
      <c r="B46" s="346"/>
      <c r="C46" s="346"/>
      <c r="D46" s="346"/>
      <c r="E46" s="346"/>
      <c r="F46" s="347"/>
      <c r="G46" s="353"/>
      <c r="H46" s="354"/>
      <c r="I46" s="135"/>
    </row>
    <row r="47" spans="1:15" ht="18" customHeight="1" x14ac:dyDescent="0.25">
      <c r="A47" s="343" t="s">
        <v>31</v>
      </c>
      <c r="B47" s="344"/>
      <c r="C47" s="344"/>
      <c r="D47" s="344"/>
      <c r="E47" s="344"/>
      <c r="F47" s="287"/>
      <c r="G47" s="355"/>
      <c r="H47" s="356"/>
      <c r="I47" s="135"/>
    </row>
    <row r="48" spans="1:15" s="45" customFormat="1" ht="13.5" customHeight="1" x14ac:dyDescent="0.2">
      <c r="A48" s="190"/>
      <c r="B48" s="288"/>
      <c r="C48" s="281"/>
      <c r="D48" s="227"/>
      <c r="E48" s="281"/>
      <c r="F48" s="289"/>
      <c r="G48" s="97"/>
      <c r="H48" s="97"/>
      <c r="I48" s="69"/>
    </row>
    <row r="49" spans="1:15" s="50" customFormat="1" ht="36.75" customHeight="1" x14ac:dyDescent="0.2">
      <c r="A49" s="155" t="s">
        <v>8</v>
      </c>
      <c r="B49" s="155" t="str">
        <f>B4</f>
        <v>Residui passivi presunti al 31/12/2021</v>
      </c>
      <c r="C49" s="155" t="str">
        <f>C4</f>
        <v>Previsioni iniziali dell'anno 2021</v>
      </c>
      <c r="D49" s="155" t="str">
        <f>D4</f>
        <v>Variazioni</v>
      </c>
      <c r="E49" s="155" t="str">
        <f>E4</f>
        <v>Previsioni di competenza per l'anno 2022</v>
      </c>
      <c r="F49" s="155" t="str">
        <f>F4</f>
        <v>Previsioni di cassa per l'anno 2022</v>
      </c>
      <c r="G49" s="80" t="s">
        <v>18</v>
      </c>
      <c r="H49" s="80" t="s">
        <v>19</v>
      </c>
      <c r="I49" s="46"/>
    </row>
    <row r="50" spans="1:15" s="63" customFormat="1" ht="11.25" x14ac:dyDescent="0.2">
      <c r="A50" s="157"/>
      <c r="B50" s="157" t="s">
        <v>0</v>
      </c>
      <c r="C50" s="157" t="s">
        <v>1</v>
      </c>
      <c r="D50" s="157" t="s">
        <v>16</v>
      </c>
      <c r="E50" s="157" t="s">
        <v>17</v>
      </c>
      <c r="F50" s="157" t="s">
        <v>2</v>
      </c>
      <c r="G50" s="99" t="s">
        <v>20</v>
      </c>
      <c r="H50" s="99" t="s">
        <v>21</v>
      </c>
      <c r="I50" s="140"/>
    </row>
    <row r="51" spans="1:15" s="45" customFormat="1" x14ac:dyDescent="0.2">
      <c r="A51" s="228" t="s">
        <v>7</v>
      </c>
      <c r="B51" s="229">
        <f>B44</f>
        <v>817036.07000000007</v>
      </c>
      <c r="C51" s="203">
        <f>+C44</f>
        <v>1591407</v>
      </c>
      <c r="D51" s="184">
        <f>E51-C51</f>
        <v>99733</v>
      </c>
      <c r="E51" s="203">
        <f>+E44</f>
        <v>1691140</v>
      </c>
      <c r="F51" s="186">
        <f>F44</f>
        <v>1549312.42</v>
      </c>
      <c r="G51" s="59">
        <f>+G44</f>
        <v>0</v>
      </c>
      <c r="H51" s="59">
        <f>+H44</f>
        <v>0</v>
      </c>
      <c r="I51" s="139"/>
    </row>
    <row r="52" spans="1:15" s="54" customFormat="1" x14ac:dyDescent="0.2">
      <c r="A52" s="159" t="s">
        <v>118</v>
      </c>
      <c r="B52" s="217">
        <f>SUM(B53:B56)</f>
        <v>12762.29</v>
      </c>
      <c r="C52" s="230">
        <f>SUM(C53:C56)</f>
        <v>132000</v>
      </c>
      <c r="D52" s="161">
        <f t="shared" ref="D52:D66" si="11">E52-C52</f>
        <v>76500</v>
      </c>
      <c r="E52" s="230">
        <f>SUM(E53:E56)</f>
        <v>208500</v>
      </c>
      <c r="F52" s="217">
        <f>SUM(F53:F56)</f>
        <v>174500</v>
      </c>
      <c r="G52" s="53">
        <f>SUM(G53:G55)</f>
        <v>82253</v>
      </c>
      <c r="H52" s="53">
        <f>SUM(H53:H55)</f>
        <v>158500</v>
      </c>
      <c r="I52" s="139"/>
    </row>
    <row r="53" spans="1:15" s="54" customFormat="1" x14ac:dyDescent="0.2">
      <c r="A53" s="174" t="s">
        <v>119</v>
      </c>
      <c r="B53" s="231">
        <v>4000</v>
      </c>
      <c r="C53" s="118">
        <v>40000</v>
      </c>
      <c r="D53" s="151">
        <f t="shared" si="11"/>
        <v>5500</v>
      </c>
      <c r="E53" s="118">
        <v>45500</v>
      </c>
      <c r="F53" s="151">
        <v>40000</v>
      </c>
      <c r="G53" s="92">
        <v>1460</v>
      </c>
      <c r="H53" s="92">
        <v>3000</v>
      </c>
      <c r="I53" s="72"/>
    </row>
    <row r="54" spans="1:15" x14ac:dyDescent="0.2">
      <c r="A54" s="174" t="s">
        <v>120</v>
      </c>
      <c r="B54" s="231">
        <v>4262.29</v>
      </c>
      <c r="C54" s="118">
        <v>34000</v>
      </c>
      <c r="D54" s="70">
        <f t="shared" si="11"/>
        <v>39000</v>
      </c>
      <c r="E54" s="118">
        <v>73000</v>
      </c>
      <c r="F54" s="151">
        <v>62000</v>
      </c>
      <c r="G54" s="92">
        <v>51463</v>
      </c>
      <c r="H54" s="74">
        <v>125500</v>
      </c>
      <c r="I54" s="72"/>
    </row>
    <row r="55" spans="1:15" x14ac:dyDescent="0.2">
      <c r="A55" s="174" t="s">
        <v>121</v>
      </c>
      <c r="B55" s="231">
        <v>0</v>
      </c>
      <c r="C55" s="113">
        <v>23000</v>
      </c>
      <c r="D55" s="70">
        <f t="shared" si="11"/>
        <v>32000</v>
      </c>
      <c r="E55" s="113">
        <v>55000</v>
      </c>
      <c r="F55" s="232">
        <v>42500</v>
      </c>
      <c r="G55" s="93">
        <v>29330</v>
      </c>
      <c r="H55" s="93">
        <v>30000</v>
      </c>
      <c r="I55" s="72"/>
    </row>
    <row r="56" spans="1:15" x14ac:dyDescent="0.2">
      <c r="A56" s="175" t="s">
        <v>122</v>
      </c>
      <c r="B56" s="220">
        <v>4500</v>
      </c>
      <c r="C56" s="115">
        <v>35000</v>
      </c>
      <c r="D56" s="71">
        <f t="shared" si="11"/>
        <v>0</v>
      </c>
      <c r="E56" s="115">
        <v>35000</v>
      </c>
      <c r="F56" s="151">
        <v>30000</v>
      </c>
      <c r="G56" s="92"/>
      <c r="H56" s="92"/>
      <c r="I56" s="72"/>
    </row>
    <row r="57" spans="1:15" x14ac:dyDescent="0.2">
      <c r="A57" s="192" t="s">
        <v>182</v>
      </c>
      <c r="B57" s="160">
        <f>SUM(B58:B58)</f>
        <v>0</v>
      </c>
      <c r="C57" s="160">
        <f>SUM(C58:C61)</f>
        <v>53000</v>
      </c>
      <c r="D57" s="171">
        <f t="shared" si="11"/>
        <v>0</v>
      </c>
      <c r="E57" s="160">
        <f>SUM(E58:E61)</f>
        <v>53000</v>
      </c>
      <c r="F57" s="161">
        <f>SUM(F58:F61)</f>
        <v>53000</v>
      </c>
      <c r="G57" s="37">
        <f>SUM(G58:G61)</f>
        <v>119000</v>
      </c>
      <c r="H57" s="37">
        <f>SUM(H58:H61)</f>
        <v>168000</v>
      </c>
      <c r="I57" s="72"/>
    </row>
    <row r="58" spans="1:15" x14ac:dyDescent="0.2">
      <c r="A58" s="176" t="s">
        <v>123</v>
      </c>
      <c r="B58" s="148">
        <v>0</v>
      </c>
      <c r="C58" s="220">
        <v>50000</v>
      </c>
      <c r="D58" s="148">
        <f t="shared" si="11"/>
        <v>0</v>
      </c>
      <c r="E58" s="220">
        <v>50000</v>
      </c>
      <c r="F58" s="151">
        <v>50000</v>
      </c>
      <c r="G58" s="92">
        <v>119000</v>
      </c>
      <c r="H58" s="92">
        <v>119000</v>
      </c>
      <c r="I58" s="120"/>
    </row>
    <row r="59" spans="1:15" x14ac:dyDescent="0.2">
      <c r="A59" s="176" t="s">
        <v>124</v>
      </c>
      <c r="B59" s="148">
        <v>0</v>
      </c>
      <c r="C59" s="220">
        <v>0</v>
      </c>
      <c r="D59" s="148">
        <f t="shared" si="11"/>
        <v>0</v>
      </c>
      <c r="E59" s="220">
        <v>0</v>
      </c>
      <c r="F59" s="151">
        <v>0</v>
      </c>
      <c r="G59" s="94">
        <v>0</v>
      </c>
      <c r="H59" s="92">
        <v>45000</v>
      </c>
      <c r="I59" s="120"/>
    </row>
    <row r="60" spans="1:15" x14ac:dyDescent="0.2">
      <c r="A60" s="176" t="s">
        <v>125</v>
      </c>
      <c r="B60" s="148">
        <v>0</v>
      </c>
      <c r="C60" s="231">
        <v>2000</v>
      </c>
      <c r="D60" s="148">
        <f t="shared" si="11"/>
        <v>0</v>
      </c>
      <c r="E60" s="231">
        <v>2000</v>
      </c>
      <c r="F60" s="151">
        <v>2000</v>
      </c>
      <c r="G60" s="94">
        <v>0</v>
      </c>
      <c r="H60" s="92">
        <v>3000</v>
      </c>
      <c r="I60" s="120"/>
    </row>
    <row r="61" spans="1:15" x14ac:dyDescent="0.2">
      <c r="A61" s="179" t="s">
        <v>126</v>
      </c>
      <c r="B61" s="152">
        <v>0</v>
      </c>
      <c r="C61" s="221">
        <v>1000</v>
      </c>
      <c r="D61" s="193">
        <f t="shared" si="11"/>
        <v>0</v>
      </c>
      <c r="E61" s="221">
        <v>1000</v>
      </c>
      <c r="F61" s="152">
        <v>1000</v>
      </c>
      <c r="G61" s="94">
        <v>0</v>
      </c>
      <c r="H61" s="93">
        <v>1000</v>
      </c>
      <c r="I61" s="120"/>
    </row>
    <row r="62" spans="1:15" x14ac:dyDescent="0.2">
      <c r="A62" s="170" t="s">
        <v>183</v>
      </c>
      <c r="B62" s="163">
        <f>SUM(B63:B66)</f>
        <v>0</v>
      </c>
      <c r="C62" s="163">
        <f>SUM(C63:C66)</f>
        <v>1500</v>
      </c>
      <c r="D62" s="173">
        <f t="shared" si="11"/>
        <v>0</v>
      </c>
      <c r="E62" s="163">
        <f>SUM(E63:E66)</f>
        <v>1500</v>
      </c>
      <c r="F62" s="163">
        <f>SUM(F63:F66)</f>
        <v>1500</v>
      </c>
      <c r="G62" s="37">
        <f>SUM(G63:G71)</f>
        <v>231340</v>
      </c>
      <c r="H62" s="37">
        <f>SUM(H63:H71)</f>
        <v>351952</v>
      </c>
      <c r="I62" s="72"/>
      <c r="J62" s="331"/>
      <c r="K62" s="332"/>
      <c r="L62" s="332"/>
      <c r="M62" s="333"/>
      <c r="N62" s="332"/>
      <c r="O62" s="332"/>
    </row>
    <row r="63" spans="1:15" x14ac:dyDescent="0.2">
      <c r="A63" s="174" t="s">
        <v>138</v>
      </c>
      <c r="B63" s="233">
        <v>0</v>
      </c>
      <c r="C63" s="231">
        <v>400</v>
      </c>
      <c r="D63" s="148">
        <f t="shared" si="11"/>
        <v>0</v>
      </c>
      <c r="E63" s="231">
        <v>400</v>
      </c>
      <c r="F63" s="151">
        <v>400</v>
      </c>
      <c r="G63" s="92">
        <v>858</v>
      </c>
      <c r="H63" s="92">
        <v>1000</v>
      </c>
      <c r="I63" s="120"/>
      <c r="J63" s="315"/>
      <c r="K63" s="322"/>
      <c r="L63" s="329"/>
      <c r="M63" s="322"/>
      <c r="N63" s="329"/>
      <c r="O63" s="322"/>
    </row>
    <row r="64" spans="1:15" s="54" customFormat="1" x14ac:dyDescent="0.2">
      <c r="A64" s="174" t="s">
        <v>139</v>
      </c>
      <c r="B64" s="233">
        <v>0</v>
      </c>
      <c r="C64" s="231">
        <v>300</v>
      </c>
      <c r="D64" s="148">
        <f t="shared" si="11"/>
        <v>0</v>
      </c>
      <c r="E64" s="231">
        <v>300</v>
      </c>
      <c r="F64" s="151">
        <v>300</v>
      </c>
      <c r="G64" s="92">
        <v>8383</v>
      </c>
      <c r="H64" s="92">
        <v>12000</v>
      </c>
      <c r="I64" s="72"/>
      <c r="J64" s="315"/>
      <c r="K64" s="322"/>
      <c r="L64" s="329"/>
      <c r="M64" s="322"/>
      <c r="N64" s="329"/>
      <c r="O64" s="322"/>
    </row>
    <row r="65" spans="1:17" s="54" customFormat="1" x14ac:dyDescent="0.2">
      <c r="A65" s="174" t="s">
        <v>140</v>
      </c>
      <c r="B65" s="234">
        <v>0</v>
      </c>
      <c r="C65" s="151">
        <v>300</v>
      </c>
      <c r="D65" s="148">
        <f t="shared" si="11"/>
        <v>0</v>
      </c>
      <c r="E65" s="151">
        <v>300</v>
      </c>
      <c r="F65" s="151">
        <v>300</v>
      </c>
      <c r="G65" s="92">
        <v>133781</v>
      </c>
      <c r="H65" s="92">
        <v>177781</v>
      </c>
      <c r="I65" s="141"/>
      <c r="J65" s="315"/>
      <c r="K65" s="322"/>
      <c r="L65" s="329"/>
      <c r="M65" s="322"/>
      <c r="N65" s="329"/>
      <c r="O65" s="322"/>
      <c r="P65" s="48"/>
      <c r="Q65" s="48"/>
    </row>
    <row r="66" spans="1:17" x14ac:dyDescent="0.2">
      <c r="A66" s="175" t="s">
        <v>137</v>
      </c>
      <c r="B66" s="235">
        <v>0</v>
      </c>
      <c r="C66" s="152">
        <v>500</v>
      </c>
      <c r="D66" s="152">
        <f t="shared" si="11"/>
        <v>0</v>
      </c>
      <c r="E66" s="152">
        <v>500</v>
      </c>
      <c r="F66" s="152">
        <v>500</v>
      </c>
      <c r="G66" s="92">
        <v>13972</v>
      </c>
      <c r="H66" s="92">
        <v>16000</v>
      </c>
      <c r="I66" s="72"/>
      <c r="J66" s="315"/>
      <c r="K66" s="322"/>
      <c r="L66" s="329"/>
      <c r="M66" s="322"/>
      <c r="N66" s="329"/>
      <c r="O66" s="322"/>
    </row>
    <row r="67" spans="1:17" s="54" customFormat="1" x14ac:dyDescent="0.2">
      <c r="A67" s="170" t="s">
        <v>127</v>
      </c>
      <c r="B67" s="163">
        <f>SUM(B68:B76)</f>
        <v>19125</v>
      </c>
      <c r="C67" s="163">
        <f>SUM(C68:C76)</f>
        <v>309208.24</v>
      </c>
      <c r="D67" s="173">
        <f>E67-C67</f>
        <v>6799.5300000000279</v>
      </c>
      <c r="E67" s="163">
        <f>SUM(E68:E76)</f>
        <v>316007.77</v>
      </c>
      <c r="F67" s="163">
        <f>SUM(F68:F76)</f>
        <v>306593.77</v>
      </c>
      <c r="G67" s="92">
        <v>2634</v>
      </c>
      <c r="H67" s="92">
        <v>2634</v>
      </c>
      <c r="I67" s="72"/>
      <c r="J67" s="315"/>
      <c r="K67" s="322"/>
      <c r="L67" s="329"/>
      <c r="M67" s="322"/>
      <c r="N67" s="329"/>
      <c r="O67" s="322"/>
    </row>
    <row r="68" spans="1:17" s="54" customFormat="1" x14ac:dyDescent="0.2">
      <c r="A68" s="174" t="s">
        <v>133</v>
      </c>
      <c r="B68" s="151">
        <v>0</v>
      </c>
      <c r="C68" s="231">
        <v>1000</v>
      </c>
      <c r="D68" s="148">
        <f t="shared" ref="D68:D69" si="12">E68-C68</f>
        <v>0</v>
      </c>
      <c r="E68" s="231">
        <v>1000</v>
      </c>
      <c r="F68" s="151">
        <v>500</v>
      </c>
      <c r="G68" s="92">
        <v>12037</v>
      </c>
      <c r="H68" s="92">
        <v>24037</v>
      </c>
      <c r="I68" s="72"/>
      <c r="J68" s="315"/>
      <c r="K68" s="322"/>
      <c r="L68" s="329"/>
      <c r="M68" s="322"/>
      <c r="N68" s="329"/>
      <c r="O68" s="322"/>
    </row>
    <row r="69" spans="1:17" s="54" customFormat="1" x14ac:dyDescent="0.2">
      <c r="A69" s="174" t="s">
        <v>131</v>
      </c>
      <c r="B69" s="151">
        <v>0</v>
      </c>
      <c r="C69" s="231">
        <v>9100</v>
      </c>
      <c r="D69" s="148">
        <f t="shared" si="12"/>
        <v>0</v>
      </c>
      <c r="E69" s="231">
        <v>9100</v>
      </c>
      <c r="F69" s="151">
        <v>9100</v>
      </c>
      <c r="G69" s="92">
        <v>51951</v>
      </c>
      <c r="H69" s="92">
        <v>109000</v>
      </c>
      <c r="I69" s="72"/>
      <c r="J69" s="315"/>
      <c r="K69" s="322"/>
      <c r="L69" s="329"/>
      <c r="M69" s="322"/>
      <c r="N69" s="329"/>
      <c r="O69" s="322"/>
    </row>
    <row r="70" spans="1:17" s="54" customFormat="1" x14ac:dyDescent="0.2">
      <c r="A70" s="174" t="s">
        <v>129</v>
      </c>
      <c r="B70" s="151">
        <v>4000</v>
      </c>
      <c r="C70" s="231">
        <v>10562.24</v>
      </c>
      <c r="D70" s="148">
        <f>E70-C70</f>
        <v>271.76000000000022</v>
      </c>
      <c r="E70" s="231">
        <v>10834</v>
      </c>
      <c r="F70" s="151">
        <v>10000</v>
      </c>
      <c r="G70" s="92">
        <v>4392</v>
      </c>
      <c r="H70" s="74">
        <v>5500</v>
      </c>
      <c r="I70" s="72"/>
      <c r="J70" s="315"/>
      <c r="K70" s="322"/>
      <c r="L70" s="329"/>
      <c r="M70" s="322"/>
      <c r="N70" s="329"/>
      <c r="O70" s="322"/>
    </row>
    <row r="71" spans="1:17" s="54" customFormat="1" x14ac:dyDescent="0.2">
      <c r="A71" s="174" t="s">
        <v>135</v>
      </c>
      <c r="B71" s="151">
        <v>25</v>
      </c>
      <c r="C71" s="220">
        <v>4000</v>
      </c>
      <c r="D71" s="148">
        <f t="shared" ref="D71" si="13">E71-C71</f>
        <v>-500</v>
      </c>
      <c r="E71" s="220">
        <v>3500</v>
      </c>
      <c r="F71" s="151">
        <v>3000</v>
      </c>
      <c r="G71" s="93">
        <v>3332</v>
      </c>
      <c r="H71" s="93">
        <v>4000</v>
      </c>
      <c r="I71" s="72"/>
      <c r="J71" s="315"/>
      <c r="K71" s="322"/>
      <c r="L71" s="329"/>
      <c r="M71" s="322"/>
      <c r="N71" s="329"/>
      <c r="O71" s="322"/>
    </row>
    <row r="72" spans="1:17" s="54" customFormat="1" ht="12.75" customHeight="1" x14ac:dyDescent="0.2">
      <c r="A72" s="174" t="s">
        <v>128</v>
      </c>
      <c r="B72" s="151">
        <v>0</v>
      </c>
      <c r="C72" s="231">
        <v>500</v>
      </c>
      <c r="D72" s="148">
        <f>E72-C72</f>
        <v>0</v>
      </c>
      <c r="E72" s="231">
        <v>500</v>
      </c>
      <c r="F72" s="151">
        <v>500</v>
      </c>
      <c r="G72" s="37">
        <f>SUM(G73:G76)</f>
        <v>65</v>
      </c>
      <c r="H72" s="37">
        <f>SUM(H73:H76)</f>
        <v>1130</v>
      </c>
      <c r="I72" s="142"/>
    </row>
    <row r="73" spans="1:17" s="49" customFormat="1" x14ac:dyDescent="0.2">
      <c r="A73" s="174" t="s">
        <v>130</v>
      </c>
      <c r="B73" s="151">
        <v>0</v>
      </c>
      <c r="C73" s="231">
        <v>131546</v>
      </c>
      <c r="D73" s="148">
        <f t="shared" ref="D73:D76" si="14">E73-C73</f>
        <v>-7152.2299999999959</v>
      </c>
      <c r="E73" s="231">
        <v>124393.77</v>
      </c>
      <c r="F73" s="151">
        <v>124393.77</v>
      </c>
      <c r="G73" s="92">
        <v>65</v>
      </c>
      <c r="H73" s="104">
        <v>150</v>
      </c>
      <c r="I73" s="143"/>
    </row>
    <row r="74" spans="1:17" x14ac:dyDescent="0.2">
      <c r="A74" s="174" t="s">
        <v>132</v>
      </c>
      <c r="B74" s="151">
        <v>0</v>
      </c>
      <c r="C74" s="231">
        <v>2500</v>
      </c>
      <c r="D74" s="148">
        <f t="shared" si="14"/>
        <v>0</v>
      </c>
      <c r="E74" s="231">
        <v>2500</v>
      </c>
      <c r="F74" s="151">
        <v>2500</v>
      </c>
      <c r="G74" s="74">
        <v>0</v>
      </c>
      <c r="H74" s="105">
        <v>180</v>
      </c>
      <c r="I74" s="142"/>
    </row>
    <row r="75" spans="1:17" x14ac:dyDescent="0.2">
      <c r="A75" s="174" t="s">
        <v>134</v>
      </c>
      <c r="B75" s="151">
        <v>15000</v>
      </c>
      <c r="C75" s="220">
        <v>148000</v>
      </c>
      <c r="D75" s="148">
        <f t="shared" si="14"/>
        <v>14500</v>
      </c>
      <c r="E75" s="220">
        <v>162500</v>
      </c>
      <c r="F75" s="151">
        <v>155000</v>
      </c>
      <c r="G75" s="74">
        <v>0</v>
      </c>
      <c r="H75" s="105">
        <v>300</v>
      </c>
      <c r="I75" s="142"/>
      <c r="J75" s="54"/>
      <c r="K75" s="54"/>
      <c r="L75" s="54"/>
      <c r="M75" s="54"/>
      <c r="N75" s="54"/>
    </row>
    <row r="76" spans="1:17" s="65" customFormat="1" x14ac:dyDescent="0.2">
      <c r="A76" s="175" t="s">
        <v>136</v>
      </c>
      <c r="B76" s="152">
        <v>100</v>
      </c>
      <c r="C76" s="222">
        <v>2000</v>
      </c>
      <c r="D76" s="193">
        <f t="shared" si="14"/>
        <v>-320</v>
      </c>
      <c r="E76" s="222">
        <v>1680</v>
      </c>
      <c r="F76" s="152">
        <v>1600</v>
      </c>
      <c r="G76" s="75">
        <v>0</v>
      </c>
      <c r="H76" s="106">
        <v>500</v>
      </c>
      <c r="I76" s="142"/>
      <c r="J76" s="54"/>
      <c r="K76" s="54"/>
      <c r="L76" s="54"/>
      <c r="M76" s="54"/>
      <c r="N76" s="54"/>
    </row>
    <row r="77" spans="1:17" s="65" customFormat="1" ht="12.75" customHeight="1" x14ac:dyDescent="0.2">
      <c r="A77" s="192" t="s">
        <v>184</v>
      </c>
      <c r="B77" s="160">
        <f>SUM(B78:B80)</f>
        <v>0</v>
      </c>
      <c r="C77" s="160">
        <f>SUM(C78:C80)</f>
        <v>80000</v>
      </c>
      <c r="D77" s="173">
        <f t="shared" ref="D77" si="15">E77-C77</f>
        <v>0</v>
      </c>
      <c r="E77" s="160">
        <f>SUM(E78:E80)</f>
        <v>80000</v>
      </c>
      <c r="F77" s="161">
        <f>SUM(F78:F80)</f>
        <v>80000</v>
      </c>
      <c r="G77" s="37">
        <f>SUM(G78:G80)</f>
        <v>0</v>
      </c>
      <c r="H77" s="37">
        <f>SUM(H78:H80)</f>
        <v>0</v>
      </c>
      <c r="I77" s="135"/>
      <c r="J77" s="54"/>
      <c r="K77" s="54"/>
      <c r="L77" s="54"/>
      <c r="M77" s="54"/>
      <c r="N77" s="54"/>
    </row>
    <row r="78" spans="1:17" s="65" customFormat="1" x14ac:dyDescent="0.2">
      <c r="A78" s="176" t="s">
        <v>141</v>
      </c>
      <c r="B78" s="148">
        <v>0</v>
      </c>
      <c r="C78" s="218">
        <v>20000</v>
      </c>
      <c r="D78" s="148">
        <f t="shared" ref="D78:D86" si="16">E78-C78</f>
        <v>0</v>
      </c>
      <c r="E78" s="218">
        <v>20000</v>
      </c>
      <c r="F78" s="113">
        <v>20000</v>
      </c>
      <c r="G78" s="74">
        <v>0</v>
      </c>
      <c r="H78" s="94">
        <v>0</v>
      </c>
      <c r="I78" s="135"/>
      <c r="J78" s="54"/>
      <c r="K78" s="54"/>
      <c r="L78" s="54"/>
      <c r="M78" s="54"/>
      <c r="N78" s="54"/>
    </row>
    <row r="79" spans="1:17" s="65" customFormat="1" x14ac:dyDescent="0.2">
      <c r="A79" s="176" t="s">
        <v>142</v>
      </c>
      <c r="B79" s="148">
        <v>0</v>
      </c>
      <c r="C79" s="218">
        <v>10000</v>
      </c>
      <c r="D79" s="148">
        <f t="shared" si="16"/>
        <v>0</v>
      </c>
      <c r="E79" s="218">
        <v>10000</v>
      </c>
      <c r="F79" s="231">
        <v>10000</v>
      </c>
      <c r="G79" s="74">
        <v>0</v>
      </c>
      <c r="H79" s="94">
        <v>0</v>
      </c>
      <c r="I79" s="135"/>
      <c r="J79" s="54"/>
      <c r="K79" s="54"/>
      <c r="L79" s="54"/>
      <c r="M79" s="54"/>
      <c r="N79" s="54"/>
    </row>
    <row r="80" spans="1:17" s="65" customFormat="1" x14ac:dyDescent="0.2">
      <c r="A80" s="176" t="s">
        <v>143</v>
      </c>
      <c r="B80" s="148">
        <v>0</v>
      </c>
      <c r="C80" s="218">
        <v>50000</v>
      </c>
      <c r="D80" s="148">
        <f t="shared" si="16"/>
        <v>0</v>
      </c>
      <c r="E80" s="218">
        <v>50000</v>
      </c>
      <c r="F80" s="221">
        <v>50000</v>
      </c>
      <c r="G80" s="75">
        <v>0</v>
      </c>
      <c r="H80" s="96">
        <v>0</v>
      </c>
      <c r="I80" s="135"/>
      <c r="J80" s="54"/>
      <c r="K80" s="54"/>
      <c r="L80" s="54"/>
      <c r="M80" s="54"/>
      <c r="N80" s="54"/>
    </row>
    <row r="81" spans="1:14" s="66" customFormat="1" ht="14.25" customHeight="1" x14ac:dyDescent="0.2">
      <c r="A81" s="236" t="s">
        <v>144</v>
      </c>
      <c r="B81" s="237">
        <f>SUM(B82:B86)</f>
        <v>33560</v>
      </c>
      <c r="C81" s="203">
        <f>SUM(C82:C86)</f>
        <v>209790</v>
      </c>
      <c r="D81" s="184">
        <f t="shared" si="16"/>
        <v>6151.25</v>
      </c>
      <c r="E81" s="203">
        <f>SUM(E82:E86)</f>
        <v>215941.25</v>
      </c>
      <c r="F81" s="203">
        <f>SUM(F82:F86)</f>
        <v>231641.25</v>
      </c>
      <c r="G81" s="43">
        <f>SUM(G82:G86)</f>
        <v>112069</v>
      </c>
      <c r="H81" s="43">
        <f>SUM(H82:H86)</f>
        <v>144897</v>
      </c>
      <c r="I81" s="61"/>
      <c r="J81" s="54"/>
      <c r="K81" s="54"/>
      <c r="L81" s="54"/>
      <c r="M81" s="54"/>
      <c r="N81" s="54"/>
    </row>
    <row r="82" spans="1:14" s="65" customFormat="1" ht="14.25" customHeight="1" x14ac:dyDescent="0.2">
      <c r="A82" s="176" t="s">
        <v>145</v>
      </c>
      <c r="B82" s="151">
        <v>0</v>
      </c>
      <c r="C82" s="238">
        <v>1200</v>
      </c>
      <c r="D82" s="148">
        <f t="shared" si="16"/>
        <v>1300</v>
      </c>
      <c r="E82" s="238">
        <v>2500</v>
      </c>
      <c r="F82" s="151">
        <v>1200</v>
      </c>
      <c r="G82" s="95">
        <v>29704</v>
      </c>
      <c r="H82" s="95">
        <v>30000</v>
      </c>
      <c r="I82" s="61"/>
      <c r="J82" s="54"/>
      <c r="K82" s="54"/>
      <c r="L82" s="54"/>
      <c r="M82" s="54"/>
      <c r="N82" s="54"/>
    </row>
    <row r="83" spans="1:14" s="65" customFormat="1" ht="14.25" customHeight="1" x14ac:dyDescent="0.2">
      <c r="A83" s="176" t="s">
        <v>146</v>
      </c>
      <c r="B83" s="151">
        <v>0</v>
      </c>
      <c r="C83" s="238">
        <v>21300</v>
      </c>
      <c r="D83" s="148">
        <f t="shared" ref="D83" si="17">E83-C83</f>
        <v>-2300</v>
      </c>
      <c r="E83" s="238">
        <v>19000</v>
      </c>
      <c r="F83" s="151">
        <v>15000</v>
      </c>
      <c r="G83" s="92"/>
      <c r="H83" s="92"/>
      <c r="I83" s="61"/>
      <c r="J83" s="54"/>
      <c r="K83" s="54"/>
      <c r="L83" s="54"/>
      <c r="M83" s="54"/>
      <c r="N83" s="54"/>
    </row>
    <row r="84" spans="1:14" x14ac:dyDescent="0.2">
      <c r="A84" s="176" t="s">
        <v>147</v>
      </c>
      <c r="B84" s="151">
        <v>32210</v>
      </c>
      <c r="C84" s="148">
        <v>20000</v>
      </c>
      <c r="D84" s="148">
        <f t="shared" si="16"/>
        <v>7000</v>
      </c>
      <c r="E84" s="148">
        <v>27000</v>
      </c>
      <c r="F84" s="70">
        <v>50000</v>
      </c>
      <c r="G84" s="92">
        <v>4305</v>
      </c>
      <c r="H84" s="92">
        <v>6000</v>
      </c>
      <c r="J84" s="54"/>
      <c r="K84" s="54"/>
      <c r="L84" s="54"/>
      <c r="M84" s="54"/>
      <c r="N84" s="54"/>
    </row>
    <row r="85" spans="1:14" x14ac:dyDescent="0.2">
      <c r="A85" s="176" t="s">
        <v>148</v>
      </c>
      <c r="B85" s="151">
        <v>1350</v>
      </c>
      <c r="C85" s="220">
        <v>24000</v>
      </c>
      <c r="D85" s="148">
        <f t="shared" si="16"/>
        <v>-7000</v>
      </c>
      <c r="E85" s="220">
        <v>17000</v>
      </c>
      <c r="F85" s="151">
        <v>15000</v>
      </c>
      <c r="G85" s="92">
        <v>5716</v>
      </c>
      <c r="H85" s="92">
        <v>7000</v>
      </c>
      <c r="J85" s="54"/>
      <c r="K85" s="54"/>
      <c r="L85" s="54"/>
      <c r="M85" s="54"/>
      <c r="N85" s="54"/>
    </row>
    <row r="86" spans="1:14" x14ac:dyDescent="0.2">
      <c r="A86" s="176" t="s">
        <v>149</v>
      </c>
      <c r="B86" s="151">
        <v>0</v>
      </c>
      <c r="C86" s="220">
        <v>143290</v>
      </c>
      <c r="D86" s="148">
        <f t="shared" si="16"/>
        <v>7151.25</v>
      </c>
      <c r="E86" s="220">
        <v>150441.25</v>
      </c>
      <c r="F86" s="151">
        <v>150441.25</v>
      </c>
      <c r="G86" s="92">
        <v>72344</v>
      </c>
      <c r="H86" s="92">
        <v>101897</v>
      </c>
      <c r="I86" s="144"/>
      <c r="J86" s="54"/>
      <c r="K86" s="54"/>
      <c r="L86" s="54"/>
      <c r="M86" s="54"/>
      <c r="N86" s="54"/>
    </row>
    <row r="87" spans="1:14" s="68" customFormat="1" ht="12" customHeight="1" x14ac:dyDescent="0.2">
      <c r="A87" s="239" t="s">
        <v>32</v>
      </c>
      <c r="B87" s="229">
        <f>B51+B52+B57+B62+B67+B77+B81</f>
        <v>882483.3600000001</v>
      </c>
      <c r="C87" s="229">
        <f>C51+C52+C57+C62+C67+C77+C81</f>
        <v>2376905.2400000002</v>
      </c>
      <c r="D87" s="229">
        <f>D51+D52+D57+D62+D67+D77+D81</f>
        <v>189183.78000000003</v>
      </c>
      <c r="E87" s="229">
        <f>E51+E52+E57+E62+E67+E77+E81</f>
        <v>2566089.02</v>
      </c>
      <c r="F87" s="229">
        <f>F51+F52+F57+F62+F67+F77+F81</f>
        <v>2396547.44</v>
      </c>
      <c r="G87" s="67">
        <f t="shared" ref="G87:H87" si="18">G51+G52+G57+G62+G72+G77+G81</f>
        <v>544727</v>
      </c>
      <c r="H87" s="67">
        <f t="shared" si="18"/>
        <v>824479</v>
      </c>
      <c r="I87" s="61"/>
      <c r="J87" s="54"/>
      <c r="K87" s="54"/>
      <c r="L87" s="54"/>
      <c r="M87" s="54"/>
      <c r="N87" s="54"/>
    </row>
    <row r="88" spans="1:14" ht="15" customHeight="1" x14ac:dyDescent="0.2">
      <c r="A88" s="225"/>
      <c r="B88" s="291"/>
      <c r="C88" s="284"/>
      <c r="D88" s="226"/>
      <c r="E88" s="284"/>
      <c r="F88" s="284"/>
      <c r="G88" s="55"/>
      <c r="J88" s="54"/>
      <c r="K88" s="54"/>
      <c r="L88" s="54"/>
      <c r="M88" s="54"/>
      <c r="N88" s="54"/>
    </row>
    <row r="89" spans="1:14" ht="20.100000000000001" customHeight="1" x14ac:dyDescent="0.3">
      <c r="A89" s="345" t="s">
        <v>10</v>
      </c>
      <c r="B89" s="346"/>
      <c r="C89" s="346"/>
      <c r="D89" s="346"/>
      <c r="E89" s="346"/>
      <c r="F89" s="347"/>
      <c r="G89" s="55"/>
      <c r="J89" s="54"/>
      <c r="K89" s="54"/>
      <c r="L89" s="54"/>
      <c r="M89" s="54"/>
      <c r="N89" s="54"/>
    </row>
    <row r="90" spans="1:14" ht="20.100000000000001" customHeight="1" x14ac:dyDescent="0.25">
      <c r="A90" s="343" t="s">
        <v>38</v>
      </c>
      <c r="B90" s="344"/>
      <c r="C90" s="344"/>
      <c r="D90" s="344"/>
      <c r="E90" s="344"/>
      <c r="F90" s="279"/>
      <c r="G90" s="56"/>
      <c r="H90" s="48" t="e">
        <f>#REF!-#REF!</f>
        <v>#REF!</v>
      </c>
      <c r="I90" s="139"/>
      <c r="J90" s="49"/>
      <c r="K90" s="49"/>
      <c r="L90" s="49"/>
      <c r="M90" s="49"/>
      <c r="N90" s="49"/>
    </row>
    <row r="91" spans="1:14" ht="13.5" customHeight="1" x14ac:dyDescent="0.2">
      <c r="A91" s="207"/>
      <c r="B91" s="280"/>
      <c r="C91" s="281"/>
      <c r="D91" s="208"/>
      <c r="E91" s="282"/>
      <c r="F91" s="282"/>
      <c r="G91" s="56"/>
    </row>
    <row r="92" spans="1:14" ht="36" customHeight="1" x14ac:dyDescent="0.2">
      <c r="A92" s="209" t="s">
        <v>8</v>
      </c>
      <c r="B92" s="155" t="str">
        <f>B49</f>
        <v>Residui passivi presunti al 31/12/2021</v>
      </c>
      <c r="C92" s="156" t="str">
        <f>C49</f>
        <v>Previsioni iniziali dell'anno 2021</v>
      </c>
      <c r="D92" s="210" t="s">
        <v>9</v>
      </c>
      <c r="E92" s="211" t="str">
        <f>E49</f>
        <v>Previsioni di competenza per l'anno 2022</v>
      </c>
      <c r="F92" s="211" t="str">
        <f>F49</f>
        <v>Previsioni di cassa per l'anno 2022</v>
      </c>
    </row>
    <row r="93" spans="1:14" ht="14.25" customHeight="1" x14ac:dyDescent="0.2">
      <c r="A93" s="212"/>
      <c r="B93" s="157" t="s">
        <v>0</v>
      </c>
      <c r="C93" s="157" t="s">
        <v>1</v>
      </c>
      <c r="D93" s="157" t="s">
        <v>16</v>
      </c>
      <c r="E93" s="157" t="s">
        <v>17</v>
      </c>
      <c r="F93" s="157" t="s">
        <v>2</v>
      </c>
    </row>
    <row r="94" spans="1:14" ht="12.75" customHeight="1" x14ac:dyDescent="0.2">
      <c r="A94" s="213" t="s">
        <v>150</v>
      </c>
      <c r="B94" s="214">
        <f>SUM(B95+B102+B118)</f>
        <v>38530.6</v>
      </c>
      <c r="C94" s="214">
        <f>SUM(C95+C102+C118)</f>
        <v>260960</v>
      </c>
      <c r="D94" s="214">
        <f t="shared" ref="D94:D97" si="19">E94-C94</f>
        <v>44370</v>
      </c>
      <c r="E94" s="214">
        <f>SUM(E95+E102+E118)</f>
        <v>305330</v>
      </c>
      <c r="F94" s="186">
        <f>SUM(F95+F102+F118)</f>
        <v>280400</v>
      </c>
      <c r="G94" s="44"/>
      <c r="H94" s="44"/>
      <c r="I94" s="69"/>
    </row>
    <row r="95" spans="1:14" ht="15.75" customHeight="1" x14ac:dyDescent="0.2">
      <c r="A95" s="170" t="s">
        <v>151</v>
      </c>
      <c r="B95" s="163">
        <f>SUM(B96:B101)</f>
        <v>26800</v>
      </c>
      <c r="C95" s="163">
        <f>SUM(C96:C101)</f>
        <v>112500</v>
      </c>
      <c r="D95" s="173">
        <f t="shared" si="19"/>
        <v>11500</v>
      </c>
      <c r="E95" s="163">
        <f>SUM(E96:E101)</f>
        <v>124000</v>
      </c>
      <c r="F95" s="163">
        <f>SUM(F96:F101)</f>
        <v>111500</v>
      </c>
      <c r="I95" s="72"/>
    </row>
    <row r="96" spans="1:14" x14ac:dyDescent="0.2">
      <c r="A96" s="174" t="s">
        <v>152</v>
      </c>
      <c r="B96" s="151">
        <v>0</v>
      </c>
      <c r="C96" s="113">
        <v>65000</v>
      </c>
      <c r="D96" s="148">
        <f t="shared" si="19"/>
        <v>9000</v>
      </c>
      <c r="E96" s="113">
        <v>74000</v>
      </c>
      <c r="F96" s="151">
        <v>74000</v>
      </c>
    </row>
    <row r="97" spans="1:15" x14ac:dyDescent="0.2">
      <c r="A97" s="174" t="s">
        <v>153</v>
      </c>
      <c r="B97" s="151">
        <v>4800</v>
      </c>
      <c r="C97" s="113">
        <v>20000</v>
      </c>
      <c r="D97" s="148">
        <f t="shared" si="19"/>
        <v>3500</v>
      </c>
      <c r="E97" s="113">
        <v>23500</v>
      </c>
      <c r="F97" s="151">
        <v>21000</v>
      </c>
    </row>
    <row r="98" spans="1:15" x14ac:dyDescent="0.2">
      <c r="A98" s="176" t="s">
        <v>156</v>
      </c>
      <c r="B98" s="151">
        <v>0</v>
      </c>
      <c r="C98" s="113">
        <v>500</v>
      </c>
      <c r="D98" s="148">
        <f t="shared" ref="D98" si="20">E98-C98</f>
        <v>0</v>
      </c>
      <c r="E98" s="113">
        <v>500</v>
      </c>
      <c r="F98" s="151">
        <v>500</v>
      </c>
    </row>
    <row r="99" spans="1:15" x14ac:dyDescent="0.2">
      <c r="A99" s="176" t="s">
        <v>154</v>
      </c>
      <c r="B99" s="151">
        <v>12000</v>
      </c>
      <c r="C99" s="113">
        <v>7000</v>
      </c>
      <c r="D99" s="148">
        <f t="shared" ref="D99:D100" si="21">E99-C99</f>
        <v>500</v>
      </c>
      <c r="E99" s="113">
        <v>7500</v>
      </c>
      <c r="F99" s="151">
        <v>0</v>
      </c>
      <c r="J99" s="315"/>
      <c r="K99" s="322"/>
      <c r="L99" s="329"/>
      <c r="M99" s="322"/>
      <c r="N99" s="329"/>
      <c r="O99" s="322"/>
    </row>
    <row r="100" spans="1:15" x14ac:dyDescent="0.2">
      <c r="A100" s="174" t="s">
        <v>157</v>
      </c>
      <c r="B100" s="151">
        <v>0</v>
      </c>
      <c r="C100" s="231">
        <v>0</v>
      </c>
      <c r="D100" s="148">
        <f t="shared" si="21"/>
        <v>0</v>
      </c>
      <c r="E100" s="231">
        <v>0</v>
      </c>
      <c r="F100" s="151">
        <v>0</v>
      </c>
      <c r="G100" s="44"/>
      <c r="H100" s="44"/>
    </row>
    <row r="101" spans="1:15" x14ac:dyDescent="0.2">
      <c r="A101" s="176" t="s">
        <v>155</v>
      </c>
      <c r="B101" s="151">
        <v>10000</v>
      </c>
      <c r="C101" s="231">
        <v>20000</v>
      </c>
      <c r="D101" s="148">
        <f t="shared" ref="D101" si="22">E101-C101</f>
        <v>-1500</v>
      </c>
      <c r="E101" s="231">
        <v>18500</v>
      </c>
      <c r="F101" s="151">
        <v>16000</v>
      </c>
    </row>
    <row r="102" spans="1:15" s="128" customFormat="1" ht="15.75" customHeight="1" x14ac:dyDescent="0.2">
      <c r="A102" s="240" t="s">
        <v>158</v>
      </c>
      <c r="B102" s="161">
        <f>SUM(B103:B117)</f>
        <v>10030.6</v>
      </c>
      <c r="C102" s="217">
        <f>SUM(C103:C117)</f>
        <v>139460</v>
      </c>
      <c r="D102" s="171">
        <f t="shared" ref="D102" si="23">E102-C102</f>
        <v>33370</v>
      </c>
      <c r="E102" s="217">
        <f>SUM(E103:E117)</f>
        <v>172830</v>
      </c>
      <c r="F102" s="217">
        <f>SUM(F103:F117)</f>
        <v>160900</v>
      </c>
      <c r="G102" s="127"/>
      <c r="I102" s="145"/>
    </row>
    <row r="103" spans="1:15" x14ac:dyDescent="0.2">
      <c r="A103" s="174" t="s">
        <v>159</v>
      </c>
      <c r="B103" s="151">
        <v>465</v>
      </c>
      <c r="C103" s="70">
        <v>1850</v>
      </c>
      <c r="D103" s="149">
        <f t="shared" ref="D103:D108" si="24">E103-C103</f>
        <v>1430</v>
      </c>
      <c r="E103" s="70">
        <v>3280</v>
      </c>
      <c r="F103" s="151">
        <v>2250</v>
      </c>
    </row>
    <row r="104" spans="1:15" x14ac:dyDescent="0.2">
      <c r="A104" s="174" t="s">
        <v>160</v>
      </c>
      <c r="B104" s="151">
        <v>450</v>
      </c>
      <c r="C104" s="71">
        <v>2000</v>
      </c>
      <c r="D104" s="149">
        <f t="shared" si="24"/>
        <v>2400</v>
      </c>
      <c r="E104" s="71">
        <v>4400</v>
      </c>
      <c r="F104" s="151">
        <v>3700</v>
      </c>
    </row>
    <row r="105" spans="1:15" x14ac:dyDescent="0.2">
      <c r="A105" s="174" t="s">
        <v>161</v>
      </c>
      <c r="B105" s="151">
        <v>800</v>
      </c>
      <c r="C105" s="71">
        <v>13000</v>
      </c>
      <c r="D105" s="149">
        <f t="shared" si="24"/>
        <v>-1400</v>
      </c>
      <c r="E105" s="71">
        <v>11600</v>
      </c>
      <c r="F105" s="151">
        <v>10500</v>
      </c>
    </row>
    <row r="106" spans="1:15" x14ac:dyDescent="0.2">
      <c r="A106" s="174" t="s">
        <v>162</v>
      </c>
      <c r="B106" s="151">
        <v>1485</v>
      </c>
      <c r="C106" s="71">
        <v>4600</v>
      </c>
      <c r="D106" s="149">
        <f t="shared" si="24"/>
        <v>800</v>
      </c>
      <c r="E106" s="71">
        <v>5400</v>
      </c>
      <c r="F106" s="151">
        <v>5500</v>
      </c>
    </row>
    <row r="107" spans="1:15" x14ac:dyDescent="0.2">
      <c r="A107" s="174" t="s">
        <v>163</v>
      </c>
      <c r="B107" s="151">
        <v>0</v>
      </c>
      <c r="C107" s="148">
        <v>500</v>
      </c>
      <c r="D107" s="149">
        <f t="shared" si="24"/>
        <v>0</v>
      </c>
      <c r="E107" s="148">
        <v>500</v>
      </c>
      <c r="F107" s="151">
        <v>500</v>
      </c>
    </row>
    <row r="108" spans="1:15" x14ac:dyDescent="0.2">
      <c r="A108" s="174" t="s">
        <v>164</v>
      </c>
      <c r="B108" s="151">
        <v>0</v>
      </c>
      <c r="C108" s="148">
        <v>1850</v>
      </c>
      <c r="D108" s="149">
        <f t="shared" si="24"/>
        <v>-50</v>
      </c>
      <c r="E108" s="148">
        <v>1800</v>
      </c>
      <c r="F108" s="151">
        <v>1800</v>
      </c>
    </row>
    <row r="109" spans="1:15" x14ac:dyDescent="0.2">
      <c r="A109" s="174" t="s">
        <v>166</v>
      </c>
      <c r="B109" s="151">
        <v>0</v>
      </c>
      <c r="C109" s="71">
        <v>200</v>
      </c>
      <c r="D109" s="149">
        <f t="shared" ref="D109:D115" si="25">E109-C109</f>
        <v>0</v>
      </c>
      <c r="E109" s="71">
        <v>200</v>
      </c>
      <c r="F109" s="151">
        <v>200</v>
      </c>
    </row>
    <row r="110" spans="1:15" x14ac:dyDescent="0.2">
      <c r="A110" s="174" t="s">
        <v>167</v>
      </c>
      <c r="B110" s="151">
        <v>0</v>
      </c>
      <c r="C110" s="71">
        <v>1700</v>
      </c>
      <c r="D110" s="149">
        <f t="shared" si="25"/>
        <v>500</v>
      </c>
      <c r="E110" s="71">
        <v>2200</v>
      </c>
      <c r="F110" s="151">
        <v>2200</v>
      </c>
    </row>
    <row r="111" spans="1:15" x14ac:dyDescent="0.2">
      <c r="A111" s="176" t="s">
        <v>168</v>
      </c>
      <c r="B111" s="151">
        <v>0</v>
      </c>
      <c r="C111" s="71">
        <v>3260</v>
      </c>
      <c r="D111" s="149">
        <f t="shared" si="25"/>
        <v>4490</v>
      </c>
      <c r="E111" s="71">
        <v>7750</v>
      </c>
      <c r="F111" s="151">
        <v>7750</v>
      </c>
    </row>
    <row r="112" spans="1:15" x14ac:dyDescent="0.2">
      <c r="A112" s="176" t="s">
        <v>169</v>
      </c>
      <c r="B112" s="151">
        <v>3500</v>
      </c>
      <c r="C112" s="71">
        <v>35000</v>
      </c>
      <c r="D112" s="149">
        <f t="shared" si="25"/>
        <v>-12000</v>
      </c>
      <c r="E112" s="71">
        <v>23000</v>
      </c>
      <c r="F112" s="151">
        <v>23200</v>
      </c>
    </row>
    <row r="113" spans="1:15" x14ac:dyDescent="0.2">
      <c r="A113" s="174" t="s">
        <v>165</v>
      </c>
      <c r="B113" s="151">
        <v>0</v>
      </c>
      <c r="C113" s="71">
        <v>500</v>
      </c>
      <c r="D113" s="149">
        <f t="shared" si="25"/>
        <v>0</v>
      </c>
      <c r="E113" s="71">
        <v>500</v>
      </c>
      <c r="F113" s="151">
        <v>500</v>
      </c>
    </row>
    <row r="114" spans="1:15" x14ac:dyDescent="0.2">
      <c r="A114" s="176" t="s">
        <v>204</v>
      </c>
      <c r="B114" s="151">
        <v>0</v>
      </c>
      <c r="C114" s="71">
        <v>0</v>
      </c>
      <c r="D114" s="149">
        <f t="shared" si="25"/>
        <v>5000</v>
      </c>
      <c r="E114" s="71">
        <v>5000</v>
      </c>
      <c r="F114" s="151">
        <v>5000</v>
      </c>
    </row>
    <row r="115" spans="1:15" x14ac:dyDescent="0.2">
      <c r="A115" s="176" t="s">
        <v>203</v>
      </c>
      <c r="B115" s="151">
        <v>0</v>
      </c>
      <c r="C115" s="71">
        <v>0</v>
      </c>
      <c r="D115" s="149">
        <f t="shared" si="25"/>
        <v>30000</v>
      </c>
      <c r="E115" s="71">
        <v>30000</v>
      </c>
      <c r="F115" s="151">
        <v>24000</v>
      </c>
    </row>
    <row r="116" spans="1:15" x14ac:dyDescent="0.2">
      <c r="A116" s="176" t="s">
        <v>171</v>
      </c>
      <c r="B116" s="151">
        <v>3330.6</v>
      </c>
      <c r="C116" s="151">
        <v>40000</v>
      </c>
      <c r="D116" s="150">
        <f t="shared" ref="D116" si="26">E116-C116</f>
        <v>0</v>
      </c>
      <c r="E116" s="151">
        <v>40000</v>
      </c>
      <c r="F116" s="151">
        <v>36600</v>
      </c>
      <c r="I116" s="72"/>
      <c r="J116" s="315"/>
      <c r="K116" s="322"/>
      <c r="L116" s="322"/>
      <c r="M116" s="316"/>
      <c r="N116" s="330"/>
      <c r="O116" s="322"/>
    </row>
    <row r="117" spans="1:15" x14ac:dyDescent="0.2">
      <c r="A117" s="175" t="s">
        <v>170</v>
      </c>
      <c r="B117" s="152">
        <v>0</v>
      </c>
      <c r="C117" s="152">
        <v>35000</v>
      </c>
      <c r="D117" s="153">
        <f t="shared" ref="D117" si="27">E117-C117</f>
        <v>2200</v>
      </c>
      <c r="E117" s="152">
        <v>37200</v>
      </c>
      <c r="F117" s="152">
        <v>37200</v>
      </c>
      <c r="I117" s="72"/>
    </row>
    <row r="118" spans="1:15" ht="15.75" customHeight="1" x14ac:dyDescent="0.2">
      <c r="A118" s="170" t="s">
        <v>172</v>
      </c>
      <c r="B118" s="163">
        <f>SUM(B119:B121)</f>
        <v>1700</v>
      </c>
      <c r="C118" s="163">
        <f>SUM(C119:C121)</f>
        <v>9000</v>
      </c>
      <c r="D118" s="173">
        <f t="shared" ref="D118:D125" si="28">E118-C118</f>
        <v>-500</v>
      </c>
      <c r="E118" s="163">
        <f>SUM(E119:E121)</f>
        <v>8500</v>
      </c>
      <c r="F118" s="163">
        <f>SUM(F119:F121)</f>
        <v>8000</v>
      </c>
      <c r="I118" s="72"/>
    </row>
    <row r="119" spans="1:15" x14ac:dyDescent="0.2">
      <c r="A119" s="174" t="s">
        <v>173</v>
      </c>
      <c r="B119" s="151">
        <v>0</v>
      </c>
      <c r="C119" s="231">
        <v>0</v>
      </c>
      <c r="D119" s="148">
        <f t="shared" si="28"/>
        <v>500</v>
      </c>
      <c r="E119" s="231">
        <v>500</v>
      </c>
      <c r="F119" s="151">
        <v>500</v>
      </c>
    </row>
    <row r="120" spans="1:15" x14ac:dyDescent="0.2">
      <c r="A120" s="174" t="s">
        <v>175</v>
      </c>
      <c r="B120" s="151">
        <v>0</v>
      </c>
      <c r="C120" s="231">
        <v>0</v>
      </c>
      <c r="D120" s="148">
        <f t="shared" si="28"/>
        <v>0</v>
      </c>
      <c r="E120" s="231">
        <v>0</v>
      </c>
      <c r="F120" s="151">
        <v>0</v>
      </c>
    </row>
    <row r="121" spans="1:15" x14ac:dyDescent="0.2">
      <c r="A121" s="174" t="s">
        <v>174</v>
      </c>
      <c r="B121" s="151">
        <v>1700</v>
      </c>
      <c r="C121" s="231">
        <v>9000</v>
      </c>
      <c r="D121" s="148">
        <f t="shared" ref="D121" si="29">E121-C121</f>
        <v>-1000</v>
      </c>
      <c r="E121" s="231">
        <v>8000</v>
      </c>
      <c r="F121" s="151">
        <v>7500</v>
      </c>
    </row>
    <row r="122" spans="1:15" x14ac:dyDescent="0.2">
      <c r="A122" s="236" t="s">
        <v>176</v>
      </c>
      <c r="B122" s="237">
        <f>SUM(B123:B125)</f>
        <v>0</v>
      </c>
      <c r="C122" s="203">
        <f>SUM(C123:C125)</f>
        <v>0</v>
      </c>
      <c r="D122" s="184">
        <f t="shared" si="28"/>
        <v>500</v>
      </c>
      <c r="E122" s="203">
        <f>SUM(E123:E125)</f>
        <v>500</v>
      </c>
      <c r="F122" s="203">
        <f>SUM(F123:F125)</f>
        <v>500</v>
      </c>
      <c r="J122" s="315"/>
      <c r="K122" s="322"/>
      <c r="L122" s="329"/>
      <c r="M122" s="322"/>
      <c r="N122" s="329"/>
      <c r="O122" s="322"/>
    </row>
    <row r="123" spans="1:15" ht="14.25" customHeight="1" x14ac:dyDescent="0.2">
      <c r="A123" s="176" t="s">
        <v>177</v>
      </c>
      <c r="B123" s="151">
        <v>0</v>
      </c>
      <c r="C123" s="238">
        <v>0</v>
      </c>
      <c r="D123" s="148">
        <f t="shared" si="28"/>
        <v>0</v>
      </c>
      <c r="E123" s="238">
        <v>0</v>
      </c>
      <c r="F123" s="151">
        <v>0</v>
      </c>
    </row>
    <row r="124" spans="1:15" ht="14.25" customHeight="1" x14ac:dyDescent="0.2">
      <c r="A124" s="176" t="s">
        <v>178</v>
      </c>
      <c r="B124" s="151">
        <v>0</v>
      </c>
      <c r="C124" s="238">
        <v>0</v>
      </c>
      <c r="D124" s="148">
        <f t="shared" ref="D124" si="30">E124-C124</f>
        <v>500</v>
      </c>
      <c r="E124" s="238">
        <v>500</v>
      </c>
      <c r="F124" s="151">
        <v>500</v>
      </c>
    </row>
    <row r="125" spans="1:15" ht="13.5" customHeight="1" x14ac:dyDescent="0.2">
      <c r="A125" s="176" t="s">
        <v>179</v>
      </c>
      <c r="B125" s="151">
        <v>0</v>
      </c>
      <c r="C125" s="220">
        <v>0</v>
      </c>
      <c r="D125" s="148">
        <f t="shared" si="28"/>
        <v>0</v>
      </c>
      <c r="E125" s="220">
        <v>0</v>
      </c>
      <c r="F125" s="151">
        <v>0</v>
      </c>
    </row>
    <row r="126" spans="1:15" x14ac:dyDescent="0.2">
      <c r="A126" s="239" t="s">
        <v>44</v>
      </c>
      <c r="B126" s="229">
        <f>B94+B122</f>
        <v>38530.6</v>
      </c>
      <c r="C126" s="229">
        <f>C94+C122</f>
        <v>260960</v>
      </c>
      <c r="D126" s="229">
        <f>D94+D122</f>
        <v>44870</v>
      </c>
      <c r="E126" s="229">
        <f>E94+E122</f>
        <v>305830</v>
      </c>
      <c r="F126" s="229">
        <f>F94+F122</f>
        <v>280900</v>
      </c>
    </row>
    <row r="127" spans="1:15" x14ac:dyDescent="0.2">
      <c r="A127" s="239"/>
      <c r="B127" s="290"/>
      <c r="C127" s="229"/>
      <c r="D127" s="229"/>
      <c r="E127" s="290"/>
      <c r="F127" s="290"/>
    </row>
    <row r="128" spans="1:15" x14ac:dyDescent="0.2">
      <c r="A128" s="200" t="s">
        <v>180</v>
      </c>
      <c r="B128" s="229">
        <v>610612.6</v>
      </c>
      <c r="C128" s="196">
        <v>1750000</v>
      </c>
      <c r="D128" s="184">
        <f>E128-C128</f>
        <v>0</v>
      </c>
      <c r="E128" s="196">
        <v>1750000</v>
      </c>
      <c r="F128" s="51">
        <v>1650000</v>
      </c>
    </row>
    <row r="129" spans="1:10" x14ac:dyDescent="0.2">
      <c r="A129" s="204" t="s">
        <v>27</v>
      </c>
      <c r="B129" s="229"/>
      <c r="C129" s="196"/>
      <c r="D129" s="184"/>
      <c r="E129" s="196"/>
      <c r="F129" s="295"/>
    </row>
    <row r="130" spans="1:10" x14ac:dyDescent="0.2">
      <c r="A130" s="241" t="s">
        <v>45</v>
      </c>
      <c r="B130" s="229"/>
      <c r="C130" s="196"/>
      <c r="D130" s="184"/>
      <c r="E130" s="196"/>
      <c r="F130" s="295"/>
    </row>
    <row r="131" spans="1:10" x14ac:dyDescent="0.2">
      <c r="A131" s="200" t="s">
        <v>28</v>
      </c>
      <c r="B131" s="229">
        <f>B87-B81</f>
        <v>848923.3600000001</v>
      </c>
      <c r="C131" s="196">
        <f>C87-C81</f>
        <v>2167115.2400000002</v>
      </c>
      <c r="D131" s="184">
        <f>E131-C131</f>
        <v>183032.5299999998</v>
      </c>
      <c r="E131" s="196">
        <f>E87-E81</f>
        <v>2350147.77</v>
      </c>
      <c r="F131" s="186">
        <f>F87-F81</f>
        <v>2164906.19</v>
      </c>
      <c r="J131" s="151"/>
    </row>
    <row r="132" spans="1:10" x14ac:dyDescent="0.2">
      <c r="A132" s="200" t="s">
        <v>29</v>
      </c>
      <c r="B132" s="229">
        <f>B81</f>
        <v>33560</v>
      </c>
      <c r="C132" s="196">
        <f>C81</f>
        <v>209790</v>
      </c>
      <c r="D132" s="184">
        <f>D81</f>
        <v>6151.25</v>
      </c>
      <c r="E132" s="196">
        <f>E81</f>
        <v>215941.25</v>
      </c>
      <c r="F132" s="186">
        <f>F81</f>
        <v>231641.25</v>
      </c>
    </row>
    <row r="133" spans="1:10" x14ac:dyDescent="0.2">
      <c r="A133" s="242" t="s">
        <v>46</v>
      </c>
      <c r="B133" s="229">
        <f>B131+B132</f>
        <v>882483.3600000001</v>
      </c>
      <c r="C133" s="196">
        <f>C131+C132</f>
        <v>2376905.2400000002</v>
      </c>
      <c r="D133" s="184">
        <f>D131+D132</f>
        <v>189183.7799999998</v>
      </c>
      <c r="E133" s="196">
        <f>E131+E132</f>
        <v>2566089.02</v>
      </c>
      <c r="F133" s="186">
        <f>F131+F132</f>
        <v>2396547.44</v>
      </c>
    </row>
    <row r="134" spans="1:10" x14ac:dyDescent="0.2">
      <c r="A134" s="241" t="s">
        <v>47</v>
      </c>
      <c r="B134" s="229"/>
      <c r="C134" s="196"/>
      <c r="D134" s="184"/>
      <c r="E134" s="196"/>
      <c r="F134" s="186"/>
      <c r="J134" s="335"/>
    </row>
    <row r="135" spans="1:10" x14ac:dyDescent="0.2">
      <c r="A135" s="200" t="s">
        <v>28</v>
      </c>
      <c r="B135" s="229">
        <f>B126-B122</f>
        <v>38530.6</v>
      </c>
      <c r="C135" s="196">
        <f>C126-C122</f>
        <v>260960</v>
      </c>
      <c r="D135" s="184">
        <f t="shared" ref="D135:D140" si="31">E135-C135</f>
        <v>44370</v>
      </c>
      <c r="E135" s="196">
        <f>E126-E122</f>
        <v>305330</v>
      </c>
      <c r="F135" s="186">
        <f>F126-F122</f>
        <v>280400</v>
      </c>
    </row>
    <row r="136" spans="1:10" x14ac:dyDescent="0.2">
      <c r="A136" s="200" t="s">
        <v>29</v>
      </c>
      <c r="B136" s="229">
        <f>B122</f>
        <v>0</v>
      </c>
      <c r="C136" s="196">
        <f>C122</f>
        <v>0</v>
      </c>
      <c r="D136" s="184">
        <f t="shared" si="31"/>
        <v>500</v>
      </c>
      <c r="E136" s="196">
        <f>E122</f>
        <v>500</v>
      </c>
      <c r="F136" s="186">
        <f>F122</f>
        <v>500</v>
      </c>
    </row>
    <row r="137" spans="1:10" x14ac:dyDescent="0.2">
      <c r="A137" s="242" t="s">
        <v>48</v>
      </c>
      <c r="B137" s="229">
        <f>B135+B136</f>
        <v>38530.6</v>
      </c>
      <c r="C137" s="196">
        <f>C135+C136</f>
        <v>260960</v>
      </c>
      <c r="D137" s="184">
        <f t="shared" si="31"/>
        <v>44870</v>
      </c>
      <c r="E137" s="196">
        <f>E135+E136</f>
        <v>305830</v>
      </c>
      <c r="F137" s="186">
        <f>F135+F136</f>
        <v>280900</v>
      </c>
    </row>
    <row r="138" spans="1:10" x14ac:dyDescent="0.2">
      <c r="A138" s="200" t="s">
        <v>30</v>
      </c>
      <c r="B138" s="229">
        <f>B133+B137</f>
        <v>921013.96000000008</v>
      </c>
      <c r="C138" s="196">
        <f>C133+C137</f>
        <v>2637865.2400000002</v>
      </c>
      <c r="D138" s="184">
        <f>E138-C138</f>
        <v>234053.7799999998</v>
      </c>
      <c r="E138" s="196">
        <f>E133+E137</f>
        <v>2871919.02</v>
      </c>
      <c r="F138" s="186">
        <f>F133+F137</f>
        <v>2677447.44</v>
      </c>
    </row>
    <row r="139" spans="1:10" x14ac:dyDescent="0.2">
      <c r="A139" s="204" t="s">
        <v>26</v>
      </c>
      <c r="B139" s="229">
        <v>550000</v>
      </c>
      <c r="C139" s="196">
        <f>C128</f>
        <v>1750000</v>
      </c>
      <c r="D139" s="184">
        <f t="shared" si="31"/>
        <v>0</v>
      </c>
      <c r="E139" s="196">
        <f>E128</f>
        <v>1750000</v>
      </c>
      <c r="F139" s="196">
        <f>F128</f>
        <v>1650000</v>
      </c>
    </row>
    <row r="140" spans="1:10" x14ac:dyDescent="0.2">
      <c r="A140" s="243" t="s">
        <v>5</v>
      </c>
      <c r="B140" s="229">
        <f>B138+B139</f>
        <v>1471013.96</v>
      </c>
      <c r="C140" s="229">
        <f>C138+C139</f>
        <v>4387865.24</v>
      </c>
      <c r="D140" s="168">
        <f t="shared" si="31"/>
        <v>234053.77999999933</v>
      </c>
      <c r="E140" s="229">
        <f>E138+E139</f>
        <v>4621919.0199999996</v>
      </c>
      <c r="F140" s="229">
        <f>F138+F139</f>
        <v>4327447.4399999995</v>
      </c>
    </row>
    <row r="141" spans="1:10" x14ac:dyDescent="0.2">
      <c r="A141" s="212" t="s">
        <v>11</v>
      </c>
      <c r="B141" s="244">
        <v>0</v>
      </c>
      <c r="C141" s="244">
        <v>0</v>
      </c>
      <c r="D141" s="201">
        <v>0</v>
      </c>
      <c r="E141" s="244">
        <v>0</v>
      </c>
      <c r="F141" s="201">
        <v>0</v>
      </c>
    </row>
    <row r="142" spans="1:10" x14ac:dyDescent="0.2">
      <c r="A142" s="212" t="s">
        <v>15</v>
      </c>
      <c r="B142" s="201">
        <v>0</v>
      </c>
      <c r="C142" s="201">
        <v>0</v>
      </c>
      <c r="D142" s="245">
        <v>0</v>
      </c>
      <c r="E142" s="201">
        <v>0</v>
      </c>
      <c r="F142" s="295">
        <f>'ENTRATE 2022'!F79-'USCITE 2022'!F140</f>
        <v>267752.56000000052</v>
      </c>
    </row>
    <row r="143" spans="1:10" x14ac:dyDescent="0.2">
      <c r="A143" s="246" t="s">
        <v>12</v>
      </c>
      <c r="B143" s="186">
        <f>B140</f>
        <v>1471013.96</v>
      </c>
      <c r="C143" s="186">
        <f>C140</f>
        <v>4387865.24</v>
      </c>
      <c r="D143" s="167">
        <f>E143-C143</f>
        <v>234053.77999999933</v>
      </c>
      <c r="E143" s="186">
        <f>E140</f>
        <v>4621919.0199999996</v>
      </c>
      <c r="F143" s="187">
        <f>SUM(F140:F142)</f>
        <v>4595200</v>
      </c>
    </row>
    <row r="144" spans="1:10" x14ac:dyDescent="0.2">
      <c r="A144" s="61"/>
      <c r="C144" s="357">
        <f>'ENTRATE 2022'!C79-'USCITE 2022'!C143</f>
        <v>0</v>
      </c>
      <c r="D144" s="358"/>
      <c r="E144" s="357">
        <f>'ENTRATE 2022'!E79-'USCITE 2022'!E143</f>
        <v>0</v>
      </c>
    </row>
  </sheetData>
  <mergeCells count="8">
    <mergeCell ref="A90:E90"/>
    <mergeCell ref="A89:F89"/>
    <mergeCell ref="A1:F1"/>
    <mergeCell ref="A2:E2"/>
    <mergeCell ref="G2:H3"/>
    <mergeCell ref="A46:F46"/>
    <mergeCell ref="G46:H47"/>
    <mergeCell ref="A47:E47"/>
  </mergeCells>
  <phoneticPr fontId="25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ENTRATE 2022</vt:lpstr>
      <vt:lpstr>USCITE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FM. Maiolo</dc:creator>
  <cp:lastModifiedBy>Luana LP. Pizzi</cp:lastModifiedBy>
  <cp:lastPrinted>2021-10-26T13:11:59Z</cp:lastPrinted>
  <dcterms:created xsi:type="dcterms:W3CDTF">1999-02-13T17:56:16Z</dcterms:created>
  <dcterms:modified xsi:type="dcterms:W3CDTF">2021-12-07T11:11:45Z</dcterms:modified>
</cp:coreProperties>
</file>