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ENTRATE" sheetId="1" r:id="rId1"/>
    <sheet name="USCITE" sheetId="2" r:id="rId2"/>
    <sheet name="Foglio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F140" i="2" l="1"/>
  <c r="F137" i="2"/>
  <c r="E137" i="2"/>
  <c r="D137" i="2" s="1"/>
  <c r="C137" i="2"/>
  <c r="B137" i="2"/>
  <c r="E130" i="2"/>
  <c r="C130" i="2"/>
  <c r="D126" i="2"/>
  <c r="D123" i="2"/>
  <c r="D122" i="2"/>
  <c r="D121" i="2"/>
  <c r="F120" i="2"/>
  <c r="F134" i="2" s="1"/>
  <c r="E120" i="2"/>
  <c r="E134" i="2" s="1"/>
  <c r="D120" i="2"/>
  <c r="C120" i="2"/>
  <c r="C134" i="2" s="1"/>
  <c r="B120" i="2"/>
  <c r="B134" i="2" s="1"/>
  <c r="D119" i="2"/>
  <c r="D118" i="2"/>
  <c r="D117" i="2"/>
  <c r="F116" i="2"/>
  <c r="E116" i="2"/>
  <c r="D116" i="2"/>
  <c r="C116" i="2"/>
  <c r="B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F102" i="2"/>
  <c r="E102" i="2"/>
  <c r="D102" i="2"/>
  <c r="C102" i="2"/>
  <c r="B102" i="2"/>
  <c r="D101" i="2"/>
  <c r="D100" i="2"/>
  <c r="D99" i="2"/>
  <c r="D98" i="2"/>
  <c r="D97" i="2"/>
  <c r="D96" i="2"/>
  <c r="F95" i="2"/>
  <c r="E95" i="2"/>
  <c r="D95" i="2" s="1"/>
  <c r="C95" i="2"/>
  <c r="C94" i="2" s="1"/>
  <c r="C124" i="2" s="1"/>
  <c r="C133" i="2" s="1"/>
  <c r="C135" i="2" s="1"/>
  <c r="B95" i="2"/>
  <c r="F94" i="2"/>
  <c r="F124" i="2" s="1"/>
  <c r="F133" i="2" s="1"/>
  <c r="B94" i="2"/>
  <c r="B124" i="2" s="1"/>
  <c r="B133" i="2" s="1"/>
  <c r="B135" i="2" s="1"/>
  <c r="B92" i="2"/>
  <c r="H90" i="2"/>
  <c r="D86" i="2"/>
  <c r="D85" i="2"/>
  <c r="D84" i="2"/>
  <c r="D83" i="2"/>
  <c r="D82" i="2"/>
  <c r="H81" i="2"/>
  <c r="G81" i="2"/>
  <c r="F81" i="2"/>
  <c r="F130" i="2" s="1"/>
  <c r="E81" i="2"/>
  <c r="D81" i="2"/>
  <c r="D130" i="2" s="1"/>
  <c r="C81" i="2"/>
  <c r="B81" i="2"/>
  <c r="B130" i="2" s="1"/>
  <c r="D80" i="2"/>
  <c r="D79" i="2"/>
  <c r="D78" i="2"/>
  <c r="H77" i="2"/>
  <c r="G77" i="2"/>
  <c r="F77" i="2"/>
  <c r="E77" i="2"/>
  <c r="D77" i="2"/>
  <c r="C77" i="2"/>
  <c r="B77" i="2"/>
  <c r="D76" i="2"/>
  <c r="D75" i="2"/>
  <c r="D74" i="2"/>
  <c r="D73" i="2"/>
  <c r="H72" i="2"/>
  <c r="G72" i="2"/>
  <c r="D72" i="2"/>
  <c r="D71" i="2"/>
  <c r="D70" i="2"/>
  <c r="D69" i="2"/>
  <c r="D68" i="2"/>
  <c r="F67" i="2"/>
  <c r="E67" i="2"/>
  <c r="D67" i="2"/>
  <c r="C67" i="2"/>
  <c r="B67" i="2"/>
  <c r="D66" i="2"/>
  <c r="D65" i="2"/>
  <c r="D64" i="2"/>
  <c r="D63" i="2"/>
  <c r="H62" i="2"/>
  <c r="G62" i="2"/>
  <c r="F62" i="2"/>
  <c r="E62" i="2"/>
  <c r="D62" i="2" s="1"/>
  <c r="C62" i="2"/>
  <c r="B62" i="2"/>
  <c r="D61" i="2"/>
  <c r="D60" i="2"/>
  <c r="D59" i="2"/>
  <c r="D58" i="2"/>
  <c r="H57" i="2"/>
  <c r="G57" i="2"/>
  <c r="F57" i="2"/>
  <c r="E57" i="2"/>
  <c r="D57" i="2"/>
  <c r="C57" i="2"/>
  <c r="B57" i="2"/>
  <c r="D56" i="2"/>
  <c r="D55" i="2"/>
  <c r="D54" i="2"/>
  <c r="D53" i="2"/>
  <c r="H52" i="2"/>
  <c r="G52" i="2"/>
  <c r="F52" i="2"/>
  <c r="E52" i="2"/>
  <c r="D52" i="2" s="1"/>
  <c r="C52" i="2"/>
  <c r="B52" i="2"/>
  <c r="H51" i="2"/>
  <c r="H87" i="2" s="1"/>
  <c r="G51" i="2"/>
  <c r="G87" i="2" s="1"/>
  <c r="F49" i="2"/>
  <c r="F92" i="2" s="1"/>
  <c r="E49" i="2"/>
  <c r="E92" i="2" s="1"/>
  <c r="D49" i="2"/>
  <c r="C49" i="2"/>
  <c r="C92" i="2" s="1"/>
  <c r="B49" i="2"/>
  <c r="D43" i="2"/>
  <c r="D42" i="2"/>
  <c r="D41" i="2"/>
  <c r="D40" i="2"/>
  <c r="D39" i="2"/>
  <c r="D38" i="2"/>
  <c r="D37" i="2"/>
  <c r="F36" i="2"/>
  <c r="F44" i="2" s="1"/>
  <c r="F51" i="2" s="1"/>
  <c r="F87" i="2" s="1"/>
  <c r="F129" i="2" s="1"/>
  <c r="F131" i="2" s="1"/>
  <c r="E36" i="2"/>
  <c r="D36" i="2"/>
  <c r="C36" i="2"/>
  <c r="B36" i="2"/>
  <c r="B44" i="2" s="1"/>
  <c r="B51" i="2" s="1"/>
  <c r="B87" i="2" s="1"/>
  <c r="B129" i="2" s="1"/>
  <c r="B131" i="2" s="1"/>
  <c r="B136" i="2" s="1"/>
  <c r="B138" i="2" s="1"/>
  <c r="B141" i="2" s="1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F17" i="2"/>
  <c r="E17" i="2"/>
  <c r="D17" i="2" s="1"/>
  <c r="C17" i="2"/>
  <c r="B17" i="2"/>
  <c r="D16" i="2"/>
  <c r="D15" i="2"/>
  <c r="D14" i="2"/>
  <c r="D13" i="2"/>
  <c r="D12" i="2"/>
  <c r="D11" i="2"/>
  <c r="D10" i="2"/>
  <c r="D9" i="2"/>
  <c r="D8" i="2"/>
  <c r="F7" i="2"/>
  <c r="E7" i="2"/>
  <c r="E44" i="2" s="1"/>
  <c r="C7" i="2"/>
  <c r="C44" i="2" s="1"/>
  <c r="C51" i="2" s="1"/>
  <c r="C87" i="2" s="1"/>
  <c r="C129" i="2" s="1"/>
  <c r="C131" i="2" s="1"/>
  <c r="C136" i="2" s="1"/>
  <c r="C138" i="2" s="1"/>
  <c r="C141" i="2" s="1"/>
  <c r="B7" i="2"/>
  <c r="F6" i="2"/>
  <c r="B6" i="2"/>
  <c r="D78" i="1"/>
  <c r="F77" i="1"/>
  <c r="E77" i="1"/>
  <c r="D77" i="1"/>
  <c r="C77" i="1"/>
  <c r="B77" i="1"/>
  <c r="E74" i="1"/>
  <c r="E70" i="1"/>
  <c r="D70" i="1" s="1"/>
  <c r="D66" i="1"/>
  <c r="D62" i="1"/>
  <c r="F61" i="1"/>
  <c r="E61" i="1"/>
  <c r="D61" i="1"/>
  <c r="C61" i="1"/>
  <c r="F58" i="1"/>
  <c r="E58" i="1"/>
  <c r="C58" i="1"/>
  <c r="B58" i="1"/>
  <c r="D56" i="1"/>
  <c r="D55" i="1"/>
  <c r="F54" i="1"/>
  <c r="E54" i="1"/>
  <c r="D54" i="1" s="1"/>
  <c r="C54" i="1"/>
  <c r="B54" i="1"/>
  <c r="D52" i="1"/>
  <c r="F51" i="1"/>
  <c r="E51" i="1"/>
  <c r="D51" i="1" s="1"/>
  <c r="C51" i="1"/>
  <c r="B51" i="1"/>
  <c r="F49" i="1"/>
  <c r="F73" i="1" s="1"/>
  <c r="F75" i="1" s="1"/>
  <c r="E49" i="1"/>
  <c r="E73" i="1" s="1"/>
  <c r="D49" i="1"/>
  <c r="C49" i="1"/>
  <c r="C73" i="1" s="1"/>
  <c r="C75" i="1" s="1"/>
  <c r="B49" i="1"/>
  <c r="B73" i="1" s="1"/>
  <c r="B75" i="1" s="1"/>
  <c r="F47" i="1"/>
  <c r="E47" i="1"/>
  <c r="C47" i="1"/>
  <c r="B47" i="1"/>
  <c r="D40" i="1"/>
  <c r="D39" i="1"/>
  <c r="D38" i="1"/>
  <c r="D37" i="1"/>
  <c r="D36" i="1"/>
  <c r="F35" i="1"/>
  <c r="E35" i="1"/>
  <c r="D35" i="1" s="1"/>
  <c r="C35" i="1"/>
  <c r="B35" i="1"/>
  <c r="D33" i="1"/>
  <c r="D32" i="1"/>
  <c r="D31" i="1"/>
  <c r="F30" i="1"/>
  <c r="E30" i="1"/>
  <c r="D30" i="1" s="1"/>
  <c r="C30" i="1"/>
  <c r="B30" i="1"/>
  <c r="D28" i="1"/>
  <c r="D27" i="1"/>
  <c r="D26" i="1"/>
  <c r="D25" i="1"/>
  <c r="D24" i="1"/>
  <c r="D23" i="1"/>
  <c r="D22" i="1"/>
  <c r="D21" i="1"/>
  <c r="D20" i="1"/>
  <c r="F19" i="1"/>
  <c r="E19" i="1"/>
  <c r="D19" i="1" s="1"/>
  <c r="C19" i="1"/>
  <c r="B19" i="1"/>
  <c r="D17" i="1"/>
  <c r="D16" i="1"/>
  <c r="D15" i="1"/>
  <c r="D14" i="1"/>
  <c r="D13" i="1"/>
  <c r="D12" i="1"/>
  <c r="D11" i="1"/>
  <c r="F10" i="1"/>
  <c r="F44" i="1" s="1"/>
  <c r="F69" i="1" s="1"/>
  <c r="F71" i="1" s="1"/>
  <c r="F76" i="1" s="1"/>
  <c r="F79" i="1" s="1"/>
  <c r="E10" i="1"/>
  <c r="E44" i="1" s="1"/>
  <c r="C10" i="1"/>
  <c r="C44" i="1" s="1"/>
  <c r="B10" i="1"/>
  <c r="B44" i="1" s="1"/>
  <c r="F8" i="1"/>
  <c r="B8" i="1"/>
  <c r="B69" i="1" s="1"/>
  <c r="B71" i="1" s="1"/>
  <c r="B76" i="1" s="1"/>
  <c r="B79" i="1" s="1"/>
  <c r="F7" i="1"/>
  <c r="E6" i="1"/>
  <c r="E51" i="2" l="1"/>
  <c r="D44" i="2"/>
  <c r="F135" i="2"/>
  <c r="F136" i="2" s="1"/>
  <c r="F138" i="2" s="1"/>
  <c r="F141" i="2" s="1"/>
  <c r="D134" i="2"/>
  <c r="C6" i="2"/>
  <c r="E6" i="2"/>
  <c r="D7" i="2"/>
  <c r="D6" i="2" s="1"/>
  <c r="E94" i="2"/>
  <c r="D44" i="1"/>
  <c r="E75" i="1"/>
  <c r="D75" i="1" s="1"/>
  <c r="D73" i="1"/>
  <c r="C8" i="1"/>
  <c r="C69" i="1" s="1"/>
  <c r="C71" i="1" s="1"/>
  <c r="C76" i="1" s="1"/>
  <c r="C79" i="1" s="1"/>
  <c r="E8" i="1"/>
  <c r="D10" i="1"/>
  <c r="B65" i="1"/>
  <c r="F65" i="1"/>
  <c r="C65" i="1"/>
  <c r="E65" i="1"/>
  <c r="E87" i="2" l="1"/>
  <c r="E129" i="2" s="1"/>
  <c r="D51" i="2"/>
  <c r="D87" i="2" s="1"/>
  <c r="E124" i="2"/>
  <c r="E133" i="2" s="1"/>
  <c r="D94" i="2"/>
  <c r="D124" i="2" s="1"/>
  <c r="E69" i="1"/>
  <c r="D8" i="1"/>
  <c r="D65" i="1"/>
  <c r="D133" i="2" l="1"/>
  <c r="E135" i="2"/>
  <c r="D135" i="2" s="1"/>
  <c r="E131" i="2"/>
  <c r="D129" i="2"/>
  <c r="D131" i="2" s="1"/>
  <c r="E71" i="1"/>
  <c r="D69" i="1"/>
  <c r="E136" i="2" l="1"/>
  <c r="D71" i="1"/>
  <c r="E76" i="1"/>
  <c r="E138" i="2" l="1"/>
  <c r="D136" i="2"/>
  <c r="D76" i="1"/>
  <c r="E79" i="1"/>
  <c r="D79" i="1" s="1"/>
  <c r="E141" i="2" l="1"/>
  <c r="D141" i="2" s="1"/>
  <c r="D138" i="2"/>
</calcChain>
</file>

<file path=xl/sharedStrings.xml><?xml version="1.0" encoding="utf-8"?>
<sst xmlns="http://schemas.openxmlformats.org/spreadsheetml/2006/main" count="242" uniqueCount="203">
  <si>
    <t xml:space="preserve">PREVENTIVO FINANZIARIO GESTIONALE  </t>
  </si>
  <si>
    <t xml:space="preserve"> ENTRATE CENTRO DI COSTO "ODCEC"</t>
  </si>
  <si>
    <t>Denominazione</t>
  </si>
  <si>
    <t>Residui attivi presunti al 31/12/2020</t>
  </si>
  <si>
    <t>Previsioni iniziali dell'anno 2020</t>
  </si>
  <si>
    <t>Variazioni</t>
  </si>
  <si>
    <t>Previsioni di competenza per l'anno 2021</t>
  </si>
  <si>
    <t>Previsioni di cassa per l'anno 2021</t>
  </si>
  <si>
    <t>a</t>
  </si>
  <si>
    <t>b</t>
  </si>
  <si>
    <t>c</t>
  </si>
  <si>
    <t>d=b+/-c</t>
  </si>
  <si>
    <t>e</t>
  </si>
  <si>
    <t>AVANZO DI AMMINISTRAZIONE INIZIALE PRESUNTO</t>
  </si>
  <si>
    <t>-</t>
  </si>
  <si>
    <t>FONDO CASSA INIZIALE PRESUNTO</t>
  </si>
  <si>
    <t>1.1  ENTRATE CORRENTI</t>
  </si>
  <si>
    <t>1.1.1  Entrate Contributive</t>
  </si>
  <si>
    <t>1.1.1.1  Contributo annuale Albo</t>
  </si>
  <si>
    <t>1.1.1.2  Contributo annuale Elenco Speciale</t>
  </si>
  <si>
    <t>1.1.1.3  Contributo ammissione Albo</t>
  </si>
  <si>
    <t>1.1.1.4  Contributo ammissione Elenco Speciale</t>
  </si>
  <si>
    <t>1.1.1.5  Tassa ammissione Tirocinanti</t>
  </si>
  <si>
    <t>1.1.1.7  Contributo ammissione STP</t>
  </si>
  <si>
    <t>1.1.1.8  Contributo annuale STP</t>
  </si>
  <si>
    <t>1.2.2  Entrate per Diritti di Segreteria</t>
  </si>
  <si>
    <t>1.2.2.3  Liquidazione parcelle</t>
  </si>
  <si>
    <t>1.2.2.5  Diritti di segreteria da FPC</t>
  </si>
  <si>
    <t>1.2.2.6  Diritti di segreteria tessere</t>
  </si>
  <si>
    <t>1.2.2.7  Diritti di segreteria sigilli</t>
  </si>
  <si>
    <t>1.2.2.8  Diritti segreteria da certificati</t>
  </si>
  <si>
    <t>1.2.2.9  Diritti di segreteria Aste Immobiliari</t>
  </si>
  <si>
    <t>1.2.2.10  Diritti gestione morosità</t>
  </si>
  <si>
    <t>1.2.2.12  Compensi OCC</t>
  </si>
  <si>
    <t>1.2.2.13  Diritti di segreteria attestati iscrizione</t>
  </si>
  <si>
    <t>1.2.3  Rendite varie</t>
  </si>
  <si>
    <t>1.2.3.1  Interessi attivi bancari</t>
  </si>
  <si>
    <t>1.2.3.5  Interessi attivi su Mav</t>
  </si>
  <si>
    <t>1.2.3.7  Interessi attivi postali</t>
  </si>
  <si>
    <t>1.2.5  Proventi diversi</t>
  </si>
  <si>
    <t>1.2.5.1  Proventi diversi</t>
  </si>
  <si>
    <t>1.2.5.2  Rimborso costo tessere</t>
  </si>
  <si>
    <t>1.2.5.4  Rimborso sigillo professionale</t>
  </si>
  <si>
    <t>1.2.5.5 Prov. derivanti dalle prest. di serv.</t>
  </si>
  <si>
    <t>1.2.5.8  Rimborso costo attestati iscrizione</t>
  </si>
  <si>
    <t>4.1  ENTRATE IN CONTO CAPITALE</t>
  </si>
  <si>
    <t>4.1.1  Assunzione di mutui</t>
  </si>
  <si>
    <t>4.1.2  Vendita partecipazioni societarie</t>
  </si>
  <si>
    <t>TOTALE ENTRATE FINALI "ODCEC"</t>
  </si>
  <si>
    <t xml:space="preserve"> ENTRATE CENTRO DI COSTO "CONSIGLIO DI DISCIPLINA"</t>
  </si>
  <si>
    <t>4.2  ENTRATE CORRENTI</t>
  </si>
  <si>
    <t>4.2.1  Entrate Contributive</t>
  </si>
  <si>
    <t>4.2.1.1  Contributo annuale Albo</t>
  </si>
  <si>
    <t>4.2.2  Entrate per Diritti di Segreteria</t>
  </si>
  <si>
    <t>4.2.2.1  Spese  avvio procedimento</t>
  </si>
  <si>
    <t>4.2.2.2  Diritti segreteria</t>
  </si>
  <si>
    <t>4.2.3  Rendite varie</t>
  </si>
  <si>
    <t>4.2.3.1  Interessi attivi bancari</t>
  </si>
  <si>
    <t>4.2.5  Proventi diversi</t>
  </si>
  <si>
    <t>4.2.5.2  Proventi diversi</t>
  </si>
  <si>
    <t>3.1 ENTRATE IN CONTO CAPITALE</t>
  </si>
  <si>
    <t xml:space="preserve">3.1.1 Cessione beni </t>
  </si>
  <si>
    <t>TOTALE ENTRATE FINALI "CONSIGLIO DISCIPLINA"</t>
  </si>
  <si>
    <t>5.1  PARTITE DI GIRO "ODCEC +DISCIPLINA"</t>
  </si>
  <si>
    <t>Riepilogo dei Titoli</t>
  </si>
  <si>
    <t>Riepilogo dei Titoli Centro di Costo "ODCEC"</t>
  </si>
  <si>
    <t>Entrate Correnti</t>
  </si>
  <si>
    <t>Entrate in c/capitale</t>
  </si>
  <si>
    <t>TOTALE ENTRATE FINALI CENTRO DI COSTO "ODCEC"</t>
  </si>
  <si>
    <t>Riepilogo dei Titoli Centro di Costo "CONSIGLIO DISCIPLINA"</t>
  </si>
  <si>
    <t>TOTALE ENTRATE FINALI CENTRO DI COSTO "DISCIPLINA"</t>
  </si>
  <si>
    <t>TOTALE ENTRATE FINALI</t>
  </si>
  <si>
    <t>Riepilogo partite di giro</t>
  </si>
  <si>
    <t>UTILIZZO AVANZO AMMINISTRAZIONE</t>
  </si>
  <si>
    <t>TOTALE ENTRATE COMPLESSIVE</t>
  </si>
  <si>
    <t>PREVENTIVO FINANZIARIO GESTIONALE</t>
  </si>
  <si>
    <t xml:space="preserve"> USCITE CENTRO DI COSTO "ODCEC"</t>
  </si>
  <si>
    <t>Residui passivi presunti al 31/12/2020</t>
  </si>
  <si>
    <t>1.1  USCITE CORRENTI</t>
  </si>
  <si>
    <t>1.1.2  Spese per il personale</t>
  </si>
  <si>
    <t>1.1.2.1   Stipendi</t>
  </si>
  <si>
    <t>1.1.2.2   Contributi Previdenziali e Assistenziali</t>
  </si>
  <si>
    <t xml:space="preserve">1.1.2.3   Altre spese del personale </t>
  </si>
  <si>
    <t>1.1.2.4   Quota dell'esercizio per adeguamento TFR</t>
  </si>
  <si>
    <t xml:space="preserve">1.1.2.6   Imposta sostitutiva su TFR </t>
  </si>
  <si>
    <t>1.1.2.7   Stipendi OCC</t>
  </si>
  <si>
    <t>1.1.2.8   Contributi Previdenziali e Assistenziali OCC</t>
  </si>
  <si>
    <t>1.1.2.9  Quota dell'esercizio per adeguamento TFR OCC</t>
  </si>
  <si>
    <t>1.1.2.10   Fondo Risorse Decentrate</t>
  </si>
  <si>
    <t>1.1.3  Spese funzionamento ufficio</t>
  </si>
  <si>
    <t xml:space="preserve">1.1.3.1   Spese condominiali </t>
  </si>
  <si>
    <t>1.1.3.2   Illuminazione e riscaldamento</t>
  </si>
  <si>
    <t>1.1.3.3   Spese manutenzione uffici</t>
  </si>
  <si>
    <t>1.1.3.4   Postali e telefoniche</t>
  </si>
  <si>
    <t>1.1.3.5   Cancelleria e stampati</t>
  </si>
  <si>
    <t>1.1.3.6   Spese fotocopiatrice-fax</t>
  </si>
  <si>
    <t>1.1.3.7   Locomozioni</t>
  </si>
  <si>
    <t>1.1.3.8  Vidimazioni e formalità legali</t>
  </si>
  <si>
    <t>1.1.3.9  Assicurazioni</t>
  </si>
  <si>
    <t>1.1.3.10  Collaborazione di personale non dipendente</t>
  </si>
  <si>
    <t>1.1.3.11   Manutenz. ordinaria e riparaz macch d' ufficio</t>
  </si>
  <si>
    <t>1.1.3.12  Spese servizio CED</t>
  </si>
  <si>
    <t>1.1.3.14  Consulenze e Prestazioni Professionali</t>
  </si>
  <si>
    <t>1.1.3.15  Legali</t>
  </si>
  <si>
    <t xml:space="preserve">1.1.3.18   Affitto </t>
  </si>
  <si>
    <t>1.1.3.19  Servizio protocollo e conserv. documentale</t>
  </si>
  <si>
    <t>1.1.3.21  Compensi Gestori della Crisi OCC</t>
  </si>
  <si>
    <t>1.1.3.22  Assicurazioni OCC</t>
  </si>
  <si>
    <t>1.1.5  Comunicazione e Pubblicazioni</t>
  </si>
  <si>
    <t>1.1.5.1  Stampa rivista e pubblicaz.</t>
  </si>
  <si>
    <t>1.1.5.2  Allestim. spedizioni, recapiti</t>
  </si>
  <si>
    <t xml:space="preserve">1.1.5.3  Stampa Albo e spedizione  </t>
  </si>
  <si>
    <t>1.1.5.4  Ufficio Stampa</t>
  </si>
  <si>
    <t>1.1.5.5  Sito web</t>
  </si>
  <si>
    <t>1.1.5.6  Visure Camerali</t>
  </si>
  <si>
    <t>1.1.5.7  Italia Oggi</t>
  </si>
  <si>
    <t>TOTALE USCITE CORRENTI ( da riportare )</t>
  </si>
  <si>
    <t>Consuntivo al 11/10/2013</t>
  </si>
  <si>
    <t>Proiezioni al 31/12/2013</t>
  </si>
  <si>
    <t>f</t>
  </si>
  <si>
    <t>g</t>
  </si>
  <si>
    <t>TOTALE USCITE CORRENTI (riporto)</t>
  </si>
  <si>
    <t>1.1.6  Assemblee Manifestazioni e Convegni</t>
  </si>
  <si>
    <t>1.1.6.1  Organizzazione Assemblee Iscritti</t>
  </si>
  <si>
    <t>1.1.6.2  Org. Corsi Formazione Professionale Continua</t>
  </si>
  <si>
    <t>1.1.6.4  Manifestazioni</t>
  </si>
  <si>
    <t>1.1.6.6  E-Learning</t>
  </si>
  <si>
    <t>1.1.9  Contributi  Associativi</t>
  </si>
  <si>
    <t>1.1.9.7  Contributo Fondazione TELOS</t>
  </si>
  <si>
    <t>1.1.9.8  Contributo Uniprof</t>
  </si>
  <si>
    <t>1.1.9.9  Contributo Osservatorio Conciliazione</t>
  </si>
  <si>
    <t>1.1.9.10  Contributo I.G.S.</t>
  </si>
  <si>
    <t>1.1.12  Poste correttive e compensative</t>
  </si>
  <si>
    <t>1.1.12.1  Rimborsi a Iscritti Albo ed Elenco Speciale</t>
  </si>
  <si>
    <t>1.1.12.8  Rimborsi a Iscritti Tirocinanti</t>
  </si>
  <si>
    <t>1.1.12.9  Rimborsi ad Ordini Professionali</t>
  </si>
  <si>
    <t>1.1.12.3  Altri rimborsi</t>
  </si>
  <si>
    <t>1.1.13  Altre Spese</t>
  </si>
  <si>
    <t>1.1.13.1  Altri oneri</t>
  </si>
  <si>
    <t>1.1.13.3  Spese su Mav/PagoPA</t>
  </si>
  <si>
    <t>1.1.13.4  Rappresentanza e omaggi</t>
  </si>
  <si>
    <t>1.1.13.5  Spese e commissioni bancarie</t>
  </si>
  <si>
    <t>1.1.13.6  Abbonamenti giornali, riviste e inserzioni</t>
  </si>
  <si>
    <t>1.1.13.8  Oneri su mutui</t>
  </si>
  <si>
    <t>1.1.13.9  Costo tessere</t>
  </si>
  <si>
    <t>1.1.13.14  Imposte, tasse, tributi</t>
  </si>
  <si>
    <t>1.1.13.17  Costo sigilli</t>
  </si>
  <si>
    <t>1.1.14  Fondo Riserva per spese impreviste</t>
  </si>
  <si>
    <t>1.1.14.1  Fondo riserva spese impreviste</t>
  </si>
  <si>
    <t>1.1.14.2  Fondo speciale rinnovi contrattuali</t>
  </si>
  <si>
    <t>1.1.14.3  Fondo rischi legali</t>
  </si>
  <si>
    <t>1.2   USCITE IN CONTO CAPITALE</t>
  </si>
  <si>
    <t>1.2.1.1  Mobili e arredi</t>
  </si>
  <si>
    <t>1.2.1.2  Macchine e Attrezzature d' ufficio</t>
  </si>
  <si>
    <t xml:space="preserve">1.2.1.3  Ristrutturazione sede ed impianti tecnologici </t>
  </si>
  <si>
    <t>1.2.1.4  Software applicativi</t>
  </si>
  <si>
    <t>1.2.1.10  Rimborso mutui</t>
  </si>
  <si>
    <t>TOTALE  USCITE FINALI "ODCEC"</t>
  </si>
  <si>
    <t xml:space="preserve"> USCITE CENTRO DI COSTO "CONSIGLIO DI DISCIPLINA"</t>
  </si>
  <si>
    <t>4.1  USCITE CORRENTI</t>
  </si>
  <si>
    <t>4.1.2  Spese per il personale</t>
  </si>
  <si>
    <t>4.1.2.1  Stipendi</t>
  </si>
  <si>
    <t>4.1.2.2  Contributi Previdenziali e Assistenziali</t>
  </si>
  <si>
    <t xml:space="preserve">4.1.2.3   Altre spese del personale </t>
  </si>
  <si>
    <t>4.1.2.4   Quota dell'esercizio per adeguamento TFR</t>
  </si>
  <si>
    <t xml:space="preserve">4.1.2.6   Imposta sostitutiva su TFR </t>
  </si>
  <si>
    <t>4.1.2.10 Fondo Risorse Decentrate</t>
  </si>
  <si>
    <t>4.1.3  Spese funzionamento ufficio</t>
  </si>
  <si>
    <t xml:space="preserve">4.1.3.1   Spese condominiali </t>
  </si>
  <si>
    <t>4.1.3.2   Illuminazione e riscaldamento</t>
  </si>
  <si>
    <t>4.1.3.3   Spese manutenzione uffici</t>
  </si>
  <si>
    <t>4.1.3.4   Postali e telefoniche</t>
  </si>
  <si>
    <t>4.1.3.5   Cancelleria e stampati</t>
  </si>
  <si>
    <t>4.1.3.6   Spese fotocopiatrice-fax</t>
  </si>
  <si>
    <t>4.1.3.7   Locomozioni</t>
  </si>
  <si>
    <t>4.1.3.8  Vidimazioni e formalità legali</t>
  </si>
  <si>
    <t>4.1.3.9  Assicurazioni</t>
  </si>
  <si>
    <t>4.1.3.10  Collaborazione di personale non dipendente</t>
  </si>
  <si>
    <t>4.1.3.11   Manutenz. ordinaria e riparaz macch d' ufficio</t>
  </si>
  <si>
    <t>4.1.3.15  Legali</t>
  </si>
  <si>
    <t xml:space="preserve">4.1.3.18   Affitto </t>
  </si>
  <si>
    <t>4.1.13  Altre Spese</t>
  </si>
  <si>
    <t>4.1.13.4  Rappresentanza e omaggi</t>
  </si>
  <si>
    <t>4.1.13.5  Spese e commissioni bancarie</t>
  </si>
  <si>
    <t>4.1.13.14  Imposte, tasse, tributi</t>
  </si>
  <si>
    <t>4.2   USCITE IN CONTO CAPITALE</t>
  </si>
  <si>
    <t>4.2.1.1  Mobili e arredi</t>
  </si>
  <si>
    <t>4.2.1.2  Macchine e Attrezzature d' ufficio</t>
  </si>
  <si>
    <t>4.2.1.4  Software applicativi</t>
  </si>
  <si>
    <t>TOTALE  USCITE FINALI "CONSIGLIO DISCIPLINA"</t>
  </si>
  <si>
    <t>4. 1   PARTITE DI GIRO "ODCEC+DISCIPLINA"</t>
  </si>
  <si>
    <t>Riepiloghi dei Titoli</t>
  </si>
  <si>
    <t>Riepiloghi dei Titoli Centro di Costo "ODCEC"</t>
  </si>
  <si>
    <t>Uscite correnti</t>
  </si>
  <si>
    <t>Uscite in c/capitale</t>
  </si>
  <si>
    <t>TOTALE USCITE FINALI CENTRO DI COSTO "ODCEC"</t>
  </si>
  <si>
    <t>Riepiloghi dei Titoli Centro di Costo "CONSIGLIO DISCIPLINA"</t>
  </si>
  <si>
    <t>TOTALE USCITE FINALI CENTRO DI COSTO "DISCIPLINA"</t>
  </si>
  <si>
    <t>TOTALE USCITE FINALI</t>
  </si>
  <si>
    <t xml:space="preserve">TOTALE  USCITE  COMPLESSIVE </t>
  </si>
  <si>
    <t>Risultato gestione di competenza finanziaria</t>
  </si>
  <si>
    <t>Risultato gestione di cassa</t>
  </si>
  <si>
    <t>Totale generale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</si>
</sst>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i/>
      <sz val="12"/>
      <name val="Calibri"/>
      <family val="2"/>
    </font>
    <font>
      <b/>
      <i/>
      <sz val="14"/>
      <color rgb="FFFF0000"/>
      <name val="Calibri"/>
      <family val="2"/>
    </font>
    <font>
      <b/>
      <i/>
      <sz val="14"/>
      <name val="Calibri"/>
      <family val="2"/>
    </font>
    <font>
      <sz val="10"/>
      <color rgb="FFFF0000"/>
      <name val="Calibri"/>
      <family val="2"/>
    </font>
    <font>
      <b/>
      <sz val="8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sz val="8"/>
      <name val="Arial"/>
      <family val="2"/>
    </font>
    <font>
      <b/>
      <i/>
      <sz val="8"/>
      <color indexed="10"/>
      <name val="Arial"/>
      <family val="2"/>
    </font>
    <font>
      <i/>
      <sz val="8"/>
      <color indexed="10"/>
      <name val="Arial"/>
      <family val="2"/>
    </font>
    <font>
      <i/>
      <sz val="8"/>
      <name val="Arial"/>
      <family val="2"/>
    </font>
    <font>
      <b/>
      <sz val="8"/>
      <color rgb="FFFF0000"/>
      <name val="Calibri"/>
      <family val="2"/>
    </font>
    <font>
      <i/>
      <sz val="8"/>
      <color rgb="FFFF0000"/>
      <name val="Arial"/>
      <family val="2"/>
    </font>
    <font>
      <b/>
      <i/>
      <sz val="8"/>
      <color rgb="FFFF0000"/>
      <name val="Arial"/>
      <family val="2"/>
    </font>
    <font>
      <b/>
      <i/>
      <sz val="8"/>
      <name val="Arial"/>
      <family val="2"/>
    </font>
    <font>
      <b/>
      <sz val="8"/>
      <color indexed="12"/>
      <name val="Arial"/>
      <family val="2"/>
    </font>
    <font>
      <b/>
      <sz val="8"/>
      <name val="Arial"/>
      <family val="2"/>
    </font>
    <font>
      <sz val="8"/>
      <color rgb="FFFF0000"/>
      <name val="Calibri"/>
      <family val="2"/>
    </font>
    <font>
      <i/>
      <sz val="10"/>
      <name val="Arial"/>
      <family val="2"/>
    </font>
    <font>
      <sz val="6"/>
      <name val="Calibri"/>
      <family val="2"/>
    </font>
    <font>
      <sz val="8"/>
      <color indexed="12"/>
      <name val="Arial"/>
      <family val="2"/>
    </font>
    <font>
      <sz val="10"/>
      <color rgb="FFFF0000"/>
      <name val="Arial"/>
      <family val="2"/>
    </font>
    <font>
      <sz val="9"/>
      <name val="Calibri"/>
      <family val="2"/>
    </font>
    <font>
      <b/>
      <i/>
      <sz val="12"/>
      <color rgb="FFFF0000"/>
      <name val="Calibri"/>
      <family val="2"/>
    </font>
    <font>
      <b/>
      <i/>
      <sz val="10"/>
      <name val="Calibri"/>
      <family val="2"/>
    </font>
    <font>
      <u/>
      <sz val="10"/>
      <color rgb="FFFF0000"/>
      <name val="Calibri"/>
      <family val="2"/>
    </font>
    <font>
      <b/>
      <sz val="9"/>
      <name val="Calibri"/>
      <family val="2"/>
    </font>
    <font>
      <sz val="7"/>
      <color rgb="FFFF0000"/>
      <name val="Calibri"/>
      <family val="2"/>
    </font>
    <font>
      <b/>
      <sz val="7"/>
      <name val="Calibri"/>
      <family val="2"/>
    </font>
    <font>
      <sz val="7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gray0625">
        <fgColor indexed="9"/>
        <bgColor theme="0"/>
      </patternFill>
    </fill>
    <fill>
      <patternFill patternType="gray0625"/>
    </fill>
    <fill>
      <patternFill patternType="solid">
        <fgColor indexed="6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7">
    <xf numFmtId="0" fontId="0" fillId="0" borderId="0" xfId="0"/>
    <xf numFmtId="3" fontId="2" fillId="0" borderId="1" xfId="0" quotePrefix="1" applyNumberFormat="1" applyFont="1" applyBorder="1" applyAlignment="1">
      <alignment horizontal="center"/>
    </xf>
    <xf numFmtId="3" fontId="2" fillId="0" borderId="2" xfId="0" quotePrefix="1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3" fontId="4" fillId="0" borderId="0" xfId="0" quotePrefix="1" applyNumberFormat="1" applyFont="1" applyBorder="1" applyAlignment="1">
      <alignment horizontal="left"/>
    </xf>
    <xf numFmtId="3" fontId="4" fillId="0" borderId="0" xfId="0" applyNumberFormat="1" applyFont="1" applyBorder="1" applyAlignment="1">
      <alignment horizontal="center"/>
    </xf>
    <xf numFmtId="3" fontId="4" fillId="0" borderId="0" xfId="0" applyNumberFormat="1" applyFont="1" applyBorder="1"/>
    <xf numFmtId="3" fontId="5" fillId="2" borderId="1" xfId="0" quotePrefix="1" applyNumberFormat="1" applyFont="1" applyFill="1" applyBorder="1" applyAlignment="1">
      <alignment horizontal="left"/>
    </xf>
    <xf numFmtId="4" fontId="6" fillId="2" borderId="2" xfId="0" quotePrefix="1" applyNumberFormat="1" applyFont="1" applyFill="1" applyBorder="1" applyAlignment="1">
      <alignment horizontal="center"/>
    </xf>
    <xf numFmtId="3" fontId="6" fillId="2" borderId="2" xfId="0" quotePrefix="1" applyNumberFormat="1" applyFont="1" applyFill="1" applyBorder="1" applyAlignment="1">
      <alignment horizontal="center"/>
    </xf>
    <xf numFmtId="3" fontId="7" fillId="2" borderId="2" xfId="0" quotePrefix="1" applyNumberFormat="1" applyFont="1" applyFill="1" applyBorder="1" applyAlignment="1">
      <alignment horizontal="center"/>
    </xf>
    <xf numFmtId="3" fontId="8" fillId="2" borderId="2" xfId="0" quotePrefix="1" applyNumberFormat="1" applyFont="1" applyFill="1" applyBorder="1" applyAlignment="1">
      <alignment horizontal="center"/>
    </xf>
    <xf numFmtId="3" fontId="8" fillId="0" borderId="3" xfId="0" quotePrefix="1" applyNumberFormat="1" applyFont="1" applyFill="1" applyBorder="1" applyAlignment="1">
      <alignment horizontal="center"/>
    </xf>
    <xf numFmtId="0" fontId="4" fillId="0" borderId="4" xfId="0" quotePrefix="1" applyNumberFormat="1" applyFont="1" applyBorder="1" applyAlignment="1">
      <alignment horizontal="center" wrapText="1"/>
    </xf>
    <xf numFmtId="0" fontId="4" fillId="0" borderId="5" xfId="0" quotePrefix="1" applyNumberFormat="1" applyFont="1" applyBorder="1" applyAlignment="1">
      <alignment horizontal="center" wrapText="1"/>
    </xf>
    <xf numFmtId="3" fontId="4" fillId="0" borderId="0" xfId="0" quotePrefix="1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3" fontId="4" fillId="0" borderId="0" xfId="0" applyNumberFormat="1" applyFont="1"/>
    <xf numFmtId="3" fontId="9" fillId="0" borderId="6" xfId="0" applyNumberFormat="1" applyFont="1" applyBorder="1" applyAlignment="1">
      <alignment horizontal="center" vertical="center"/>
    </xf>
    <xf numFmtId="3" fontId="10" fillId="0" borderId="2" xfId="0" quotePrefix="1" applyNumberFormat="1" applyFont="1" applyBorder="1" applyAlignment="1">
      <alignment horizontal="center" vertical="center"/>
    </xf>
    <xf numFmtId="3" fontId="10" fillId="0" borderId="6" xfId="0" applyNumberFormat="1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/>
    </xf>
    <xf numFmtId="3" fontId="8" fillId="0" borderId="7" xfId="0" applyNumberFormat="1" applyFont="1" applyFill="1" applyBorder="1" applyAlignment="1">
      <alignment horizontal="center"/>
    </xf>
    <xf numFmtId="0" fontId="4" fillId="0" borderId="8" xfId="0" quotePrefix="1" applyNumberFormat="1" applyFont="1" applyBorder="1" applyAlignment="1">
      <alignment horizontal="center" wrapText="1"/>
    </xf>
    <xf numFmtId="0" fontId="4" fillId="0" borderId="9" xfId="0" quotePrefix="1" applyNumberFormat="1" applyFont="1" applyBorder="1" applyAlignment="1">
      <alignment horizontal="center" wrapText="1"/>
    </xf>
    <xf numFmtId="3" fontId="12" fillId="3" borderId="10" xfId="0" applyNumberFormat="1" applyFont="1" applyFill="1" applyBorder="1" applyAlignment="1">
      <alignment horizontal="center" vertical="center" wrapText="1"/>
    </xf>
    <xf numFmtId="3" fontId="12" fillId="3" borderId="7" xfId="0" applyNumberFormat="1" applyFont="1" applyFill="1" applyBorder="1" applyAlignment="1">
      <alignment horizontal="center" vertical="center" wrapText="1"/>
    </xf>
    <xf numFmtId="3" fontId="12" fillId="0" borderId="7" xfId="0" applyNumberFormat="1" applyFont="1" applyFill="1" applyBorder="1" applyAlignment="1">
      <alignment horizontal="center" vertical="center" wrapText="1"/>
    </xf>
    <xf numFmtId="3" fontId="13" fillId="0" borderId="6" xfId="0" applyNumberFormat="1" applyFont="1" applyBorder="1" applyAlignment="1">
      <alignment horizontal="center" vertical="center" wrapText="1"/>
    </xf>
    <xf numFmtId="3" fontId="13" fillId="0" borderId="0" xfId="0" applyNumberFormat="1" applyFont="1" applyAlignment="1">
      <alignment horizontal="center"/>
    </xf>
    <xf numFmtId="3" fontId="13" fillId="0" borderId="0" xfId="0" applyNumberFormat="1" applyFont="1" applyBorder="1" applyAlignment="1">
      <alignment horizontal="center"/>
    </xf>
    <xf numFmtId="3" fontId="13" fillId="0" borderId="0" xfId="0" applyNumberFormat="1" applyFont="1"/>
    <xf numFmtId="3" fontId="12" fillId="3" borderId="6" xfId="0" applyNumberFormat="1" applyFont="1" applyFill="1" applyBorder="1" applyAlignment="1">
      <alignment horizontal="center"/>
    </xf>
    <xf numFmtId="3" fontId="12" fillId="3" borderId="2" xfId="0" applyNumberFormat="1" applyFont="1" applyFill="1" applyBorder="1" applyAlignment="1">
      <alignment horizontal="center"/>
    </xf>
    <xf numFmtId="3" fontId="12" fillId="0" borderId="6" xfId="0" applyNumberFormat="1" applyFont="1" applyFill="1" applyBorder="1" applyAlignment="1">
      <alignment horizontal="center"/>
    </xf>
    <xf numFmtId="3" fontId="13" fillId="0" borderId="6" xfId="0" applyNumberFormat="1" applyFont="1" applyBorder="1" applyAlignment="1">
      <alignment horizontal="center"/>
    </xf>
    <xf numFmtId="3" fontId="14" fillId="0" borderId="0" xfId="0" applyNumberFormat="1" applyFont="1" applyFill="1" applyBorder="1" applyAlignment="1">
      <alignment horizontal="left"/>
    </xf>
    <xf numFmtId="3" fontId="15" fillId="0" borderId="0" xfId="0" applyNumberFormat="1" applyFont="1" applyBorder="1" applyAlignment="1">
      <alignment horizontal="left"/>
    </xf>
    <xf numFmtId="3" fontId="16" fillId="0" borderId="0" xfId="0" applyNumberFormat="1" applyFont="1" applyBorder="1" applyAlignment="1">
      <alignment horizontal="left"/>
    </xf>
    <xf numFmtId="3" fontId="9" fillId="3" borderId="11" xfId="0" quotePrefix="1" applyNumberFormat="1" applyFont="1" applyFill="1" applyBorder="1" applyAlignment="1">
      <alignment horizontal="left"/>
    </xf>
    <xf numFmtId="4" fontId="17" fillId="3" borderId="4" xfId="0" applyNumberFormat="1" applyFont="1" applyFill="1" applyBorder="1" applyAlignment="1">
      <alignment horizontal="right"/>
    </xf>
    <xf numFmtId="4" fontId="9" fillId="0" borderId="11" xfId="0" applyNumberFormat="1" applyFont="1" applyFill="1" applyBorder="1" applyAlignment="1">
      <alignment horizontal="right"/>
    </xf>
    <xf numFmtId="4" fontId="9" fillId="3" borderId="12" xfId="0" applyNumberFormat="1" applyFont="1" applyFill="1" applyBorder="1" applyAlignment="1">
      <alignment horizontal="right"/>
    </xf>
    <xf numFmtId="4" fontId="9" fillId="3" borderId="11" xfId="0" applyNumberFormat="1" applyFont="1" applyFill="1" applyBorder="1" applyAlignment="1">
      <alignment horizontal="right"/>
    </xf>
    <xf numFmtId="4" fontId="17" fillId="0" borderId="10" xfId="0" applyNumberFormat="1" applyFont="1" applyFill="1" applyBorder="1" applyAlignment="1">
      <alignment horizontal="right"/>
    </xf>
    <xf numFmtId="3" fontId="18" fillId="0" borderId="11" xfId="0" applyNumberFormat="1" applyFont="1" applyBorder="1" applyAlignment="1">
      <alignment horizontal="left"/>
    </xf>
    <xf numFmtId="3" fontId="19" fillId="0" borderId="11" xfId="0" applyNumberFormat="1" applyFont="1" applyBorder="1" applyAlignment="1">
      <alignment horizontal="left"/>
    </xf>
    <xf numFmtId="3" fontId="19" fillId="0" borderId="0" xfId="0" applyNumberFormat="1" applyFont="1" applyFill="1" applyBorder="1" applyAlignment="1">
      <alignment horizontal="left"/>
    </xf>
    <xf numFmtId="3" fontId="19" fillId="0" borderId="0" xfId="0" applyNumberFormat="1" applyFont="1" applyAlignment="1">
      <alignment horizontal="right"/>
    </xf>
    <xf numFmtId="3" fontId="9" fillId="3" borderId="13" xfId="0" applyNumberFormat="1" applyFont="1" applyFill="1" applyBorder="1" applyAlignment="1">
      <alignment horizontal="left"/>
    </xf>
    <xf numFmtId="4" fontId="17" fillId="3" borderId="13" xfId="0" applyNumberFormat="1" applyFont="1" applyFill="1" applyBorder="1" applyAlignment="1">
      <alignment horizontal="right"/>
    </xf>
    <xf numFmtId="4" fontId="9" fillId="0" borderId="13" xfId="1" applyNumberFormat="1" applyFont="1" applyFill="1" applyBorder="1" applyAlignment="1">
      <alignment horizontal="right"/>
    </xf>
    <xf numFmtId="4" fontId="9" fillId="3" borderId="13" xfId="0" applyNumberFormat="1" applyFont="1" applyFill="1" applyBorder="1" applyAlignment="1">
      <alignment horizontal="right"/>
    </xf>
    <xf numFmtId="4" fontId="17" fillId="3" borderId="13" xfId="1" applyNumberFormat="1" applyFont="1" applyFill="1" applyBorder="1" applyAlignment="1">
      <alignment horizontal="right"/>
    </xf>
    <xf numFmtId="4" fontId="9" fillId="0" borderId="13" xfId="0" applyNumberFormat="1" applyFont="1" applyFill="1" applyBorder="1" applyAlignment="1">
      <alignment horizontal="right"/>
    </xf>
    <xf numFmtId="3" fontId="19" fillId="0" borderId="13" xfId="0" applyNumberFormat="1" applyFont="1" applyBorder="1" applyAlignment="1">
      <alignment horizontal="left"/>
    </xf>
    <xf numFmtId="3" fontId="9" fillId="3" borderId="7" xfId="0" applyNumberFormat="1" applyFont="1" applyFill="1" applyBorder="1" applyAlignment="1">
      <alignment horizontal="left"/>
    </xf>
    <xf numFmtId="4" fontId="9" fillId="3" borderId="7" xfId="0" applyNumberFormat="1" applyFont="1" applyFill="1" applyBorder="1" applyAlignment="1" applyProtection="1">
      <alignment horizontal="right"/>
      <protection hidden="1"/>
    </xf>
    <xf numFmtId="4" fontId="9" fillId="3" borderId="8" xfId="0" applyNumberFormat="1" applyFont="1" applyFill="1" applyBorder="1" applyAlignment="1" applyProtection="1">
      <alignment horizontal="right"/>
      <protection hidden="1"/>
    </xf>
    <xf numFmtId="4" fontId="9" fillId="3" borderId="14" xfId="0" applyNumberFormat="1" applyFont="1" applyFill="1" applyBorder="1" applyAlignment="1" applyProtection="1">
      <alignment horizontal="right"/>
      <protection hidden="1"/>
    </xf>
    <xf numFmtId="4" fontId="9" fillId="0" borderId="7" xfId="0" applyNumberFormat="1" applyFont="1" applyFill="1" applyBorder="1" applyAlignment="1" applyProtection="1">
      <alignment horizontal="right"/>
      <protection hidden="1"/>
    </xf>
    <xf numFmtId="3" fontId="20" fillId="0" borderId="0" xfId="0" applyNumberFormat="1" applyFont="1" applyFill="1" applyBorder="1" applyAlignment="1">
      <alignment horizontal="center"/>
    </xf>
    <xf numFmtId="3" fontId="20" fillId="0" borderId="0" xfId="0" applyNumberFormat="1" applyFont="1" applyFill="1" applyBorder="1"/>
    <xf numFmtId="3" fontId="9" fillId="3" borderId="10" xfId="0" applyNumberFormat="1" applyFont="1" applyFill="1" applyBorder="1" applyAlignment="1">
      <alignment horizontal="left"/>
    </xf>
    <xf numFmtId="4" fontId="17" fillId="3" borderId="11" xfId="0" applyNumberFormat="1" applyFont="1" applyFill="1" applyBorder="1" applyAlignment="1" applyProtection="1">
      <alignment horizontal="right"/>
      <protection hidden="1"/>
    </xf>
    <xf numFmtId="4" fontId="17" fillId="3" borderId="15" xfId="0" applyNumberFormat="1" applyFont="1" applyFill="1" applyBorder="1" applyAlignment="1" applyProtection="1">
      <alignment horizontal="right"/>
      <protection hidden="1"/>
    </xf>
    <xf numFmtId="4" fontId="9" fillId="3" borderId="4" xfId="0" applyNumberFormat="1" applyFont="1" applyFill="1" applyBorder="1" applyAlignment="1" applyProtection="1">
      <alignment horizontal="right"/>
      <protection hidden="1"/>
    </xf>
    <xf numFmtId="4" fontId="17" fillId="0" borderId="11" xfId="0" applyNumberFormat="1" applyFont="1" applyFill="1" applyBorder="1" applyAlignment="1" applyProtection="1">
      <alignment horizontal="right"/>
      <protection hidden="1"/>
    </xf>
    <xf numFmtId="3" fontId="20" fillId="0" borderId="11" xfId="0" applyNumberFormat="1" applyFont="1" applyFill="1" applyBorder="1" applyAlignment="1">
      <alignment horizontal="left"/>
    </xf>
    <xf numFmtId="4" fontId="9" fillId="3" borderId="10" xfId="0" applyNumberFormat="1" applyFont="1" applyFill="1" applyBorder="1" applyAlignment="1" applyProtection="1">
      <alignment horizontal="right"/>
      <protection hidden="1"/>
    </xf>
    <xf numFmtId="4" fontId="9" fillId="3" borderId="12" xfId="0" applyNumberFormat="1" applyFont="1" applyFill="1" applyBorder="1" applyAlignment="1" applyProtection="1">
      <alignment horizontal="right"/>
      <protection hidden="1"/>
    </xf>
    <xf numFmtId="4" fontId="9" fillId="0" borderId="10" xfId="0" applyNumberFormat="1" applyFont="1" applyFill="1" applyBorder="1" applyAlignment="1" applyProtection="1">
      <alignment horizontal="right"/>
      <protection hidden="1"/>
    </xf>
    <xf numFmtId="43" fontId="9" fillId="2" borderId="10" xfId="1" applyFont="1" applyFill="1" applyBorder="1" applyAlignment="1" applyProtection="1">
      <protection hidden="1"/>
    </xf>
    <xf numFmtId="3" fontId="21" fillId="0" borderId="0" xfId="0" applyNumberFormat="1" applyFont="1" applyAlignment="1">
      <alignment horizontal="center"/>
    </xf>
    <xf numFmtId="3" fontId="21" fillId="0" borderId="0" xfId="0" applyNumberFormat="1" applyFont="1" applyBorder="1" applyAlignment="1">
      <alignment horizontal="center"/>
    </xf>
    <xf numFmtId="3" fontId="21" fillId="0" borderId="0" xfId="0" applyNumberFormat="1" applyFont="1" applyBorder="1" applyAlignment="1">
      <alignment horizontal="left"/>
    </xf>
    <xf numFmtId="3" fontId="22" fillId="0" borderId="0" xfId="0" applyNumberFormat="1" applyFont="1" applyAlignment="1">
      <alignment horizontal="center"/>
    </xf>
    <xf numFmtId="3" fontId="22" fillId="0" borderId="0" xfId="0" applyNumberFormat="1" applyFont="1"/>
    <xf numFmtId="3" fontId="12" fillId="3" borderId="10" xfId="0" applyNumberFormat="1" applyFont="1" applyFill="1" applyBorder="1" applyAlignment="1">
      <alignment horizontal="left"/>
    </xf>
    <xf numFmtId="4" fontId="12" fillId="3" borderId="10" xfId="0" applyNumberFormat="1" applyFont="1" applyFill="1" applyBorder="1" applyAlignment="1" applyProtection="1">
      <alignment horizontal="right"/>
      <protection hidden="1"/>
    </xf>
    <xf numFmtId="4" fontId="12" fillId="3" borderId="12" xfId="0" applyNumberFormat="1" applyFont="1" applyFill="1" applyBorder="1" applyAlignment="1" applyProtection="1">
      <alignment horizontal="right"/>
      <protection hidden="1"/>
    </xf>
    <xf numFmtId="4" fontId="12" fillId="0" borderId="10" xfId="0" applyNumberFormat="1" applyFont="1" applyFill="1" applyBorder="1" applyAlignment="1" applyProtection="1">
      <alignment horizontal="right"/>
      <protection hidden="1"/>
    </xf>
    <xf numFmtId="43" fontId="13" fillId="0" borderId="10" xfId="1" applyFont="1" applyBorder="1" applyAlignment="1"/>
    <xf numFmtId="43" fontId="13" fillId="0" borderId="10" xfId="1" applyFont="1" applyBorder="1" applyAlignment="1">
      <alignment horizontal="right"/>
    </xf>
    <xf numFmtId="3" fontId="13" fillId="0" borderId="0" xfId="0" applyNumberFormat="1" applyFont="1" applyBorder="1" applyAlignment="1">
      <alignment horizontal="left"/>
    </xf>
    <xf numFmtId="4" fontId="22" fillId="0" borderId="0" xfId="0" applyNumberFormat="1" applyFont="1" applyAlignment="1">
      <alignment horizontal="center"/>
    </xf>
    <xf numFmtId="3" fontId="12" fillId="3" borderId="0" xfId="0" applyNumberFormat="1" applyFont="1" applyFill="1" applyBorder="1" applyAlignment="1">
      <alignment horizontal="left"/>
    </xf>
    <xf numFmtId="3" fontId="22" fillId="0" borderId="0" xfId="0" applyNumberFormat="1" applyFont="1" applyBorder="1" applyAlignment="1">
      <alignment horizontal="center"/>
    </xf>
    <xf numFmtId="4" fontId="22" fillId="0" borderId="0" xfId="0" applyNumberFormat="1" applyFont="1" applyBorder="1" applyAlignment="1">
      <alignment horizontal="center"/>
    </xf>
    <xf numFmtId="3" fontId="22" fillId="0" borderId="0" xfId="0" applyNumberFormat="1" applyFont="1" applyBorder="1"/>
    <xf numFmtId="4" fontId="12" fillId="3" borderId="16" xfId="0" applyNumberFormat="1" applyFont="1" applyFill="1" applyBorder="1" applyAlignment="1" applyProtection="1">
      <alignment horizontal="right"/>
      <protection hidden="1"/>
    </xf>
    <xf numFmtId="4" fontId="12" fillId="3" borderId="0" xfId="0" applyNumberFormat="1" applyFont="1" applyFill="1" applyBorder="1" applyAlignment="1" applyProtection="1">
      <alignment horizontal="right"/>
      <protection hidden="1"/>
    </xf>
    <xf numFmtId="4" fontId="12" fillId="0" borderId="12" xfId="0" applyNumberFormat="1" applyFont="1" applyFill="1" applyBorder="1" applyAlignment="1" applyProtection="1">
      <alignment horizontal="right"/>
      <protection hidden="1"/>
    </xf>
    <xf numFmtId="43" fontId="13" fillId="0" borderId="16" xfId="1" applyFont="1" applyBorder="1" applyAlignment="1"/>
    <xf numFmtId="3" fontId="12" fillId="3" borderId="7" xfId="0" applyNumberFormat="1" applyFont="1" applyFill="1" applyBorder="1" applyAlignment="1">
      <alignment horizontal="left"/>
    </xf>
    <xf numFmtId="43" fontId="13" fillId="0" borderId="7" xfId="1" applyFont="1" applyBorder="1" applyAlignment="1"/>
    <xf numFmtId="43" fontId="13" fillId="0" borderId="7" xfId="1" applyFont="1" applyBorder="1" applyAlignment="1">
      <alignment horizontal="right"/>
    </xf>
    <xf numFmtId="4" fontId="12" fillId="0" borderId="0" xfId="0" applyNumberFormat="1" applyFont="1" applyFill="1" applyBorder="1" applyAlignment="1" applyProtection="1">
      <alignment horizontal="right"/>
      <protection hidden="1"/>
    </xf>
    <xf numFmtId="3" fontId="13" fillId="0" borderId="0" xfId="0" applyNumberFormat="1" applyFont="1" applyBorder="1"/>
    <xf numFmtId="3" fontId="12" fillId="3" borderId="12" xfId="0" applyNumberFormat="1" applyFont="1" applyFill="1" applyBorder="1" applyAlignment="1">
      <alignment horizontal="left"/>
    </xf>
    <xf numFmtId="4" fontId="23" fillId="3" borderId="4" xfId="0" applyNumberFormat="1" applyFont="1" applyFill="1" applyBorder="1" applyAlignment="1" applyProtection="1">
      <alignment horizontal="right"/>
      <protection hidden="1"/>
    </xf>
    <xf numFmtId="4" fontId="12" fillId="3" borderId="4" xfId="0" applyNumberFormat="1" applyFont="1" applyFill="1" applyBorder="1" applyAlignment="1" applyProtection="1">
      <alignment horizontal="right"/>
      <protection hidden="1"/>
    </xf>
    <xf numFmtId="4" fontId="23" fillId="0" borderId="11" xfId="0" applyNumberFormat="1" applyFont="1" applyFill="1" applyBorder="1" applyAlignment="1" applyProtection="1">
      <alignment horizontal="right"/>
      <protection hidden="1"/>
    </xf>
    <xf numFmtId="3" fontId="13" fillId="0" borderId="11" xfId="0" applyNumberFormat="1" applyFont="1" applyBorder="1" applyAlignment="1">
      <alignment horizontal="center"/>
    </xf>
    <xf numFmtId="3" fontId="21" fillId="0" borderId="11" xfId="0" applyNumberFormat="1" applyFont="1" applyBorder="1" applyAlignment="1">
      <alignment horizontal="center"/>
    </xf>
    <xf numFmtId="3" fontId="9" fillId="3" borderId="12" xfId="0" applyNumberFormat="1" applyFont="1" applyFill="1" applyBorder="1" applyAlignment="1">
      <alignment horizontal="left"/>
    </xf>
    <xf numFmtId="4" fontId="9" fillId="2" borderId="16" xfId="0" applyNumberFormat="1" applyFont="1" applyFill="1" applyBorder="1" applyAlignment="1" applyProtection="1">
      <alignment horizontal="right"/>
      <protection hidden="1"/>
    </xf>
    <xf numFmtId="4" fontId="9" fillId="2" borderId="10" xfId="0" applyNumberFormat="1" applyFont="1" applyFill="1" applyBorder="1" applyAlignment="1" applyProtection="1">
      <alignment horizontal="right"/>
      <protection hidden="1"/>
    </xf>
    <xf numFmtId="3" fontId="21" fillId="0" borderId="12" xfId="0" applyNumberFormat="1" applyFont="1" applyBorder="1" applyAlignment="1">
      <alignment horizontal="center"/>
    </xf>
    <xf numFmtId="4" fontId="12" fillId="3" borderId="12" xfId="0" applyNumberFormat="1" applyFont="1" applyFill="1" applyBorder="1" applyAlignment="1">
      <alignment horizontal="right"/>
    </xf>
    <xf numFmtId="4" fontId="13" fillId="0" borderId="16" xfId="0" applyNumberFormat="1" applyFont="1" applyBorder="1" applyAlignment="1">
      <alignment horizontal="right"/>
    </xf>
    <xf numFmtId="2" fontId="13" fillId="0" borderId="10" xfId="1" applyNumberFormat="1" applyFont="1" applyFill="1" applyBorder="1" applyAlignment="1">
      <alignment horizontal="right"/>
    </xf>
    <xf numFmtId="43" fontId="13" fillId="0" borderId="16" xfId="1" applyFont="1" applyBorder="1" applyAlignment="1">
      <alignment horizontal="right"/>
    </xf>
    <xf numFmtId="4" fontId="12" fillId="3" borderId="0" xfId="0" applyNumberFormat="1" applyFont="1" applyFill="1" applyBorder="1" applyAlignment="1">
      <alignment horizontal="right"/>
    </xf>
    <xf numFmtId="43" fontId="13" fillId="0" borderId="10" xfId="1" applyFont="1" applyBorder="1" applyAlignment="1">
      <alignment horizontal="center"/>
    </xf>
    <xf numFmtId="4" fontId="12" fillId="3" borderId="10" xfId="0" applyNumberFormat="1" applyFont="1" applyFill="1" applyBorder="1" applyAlignment="1">
      <alignment horizontal="right"/>
    </xf>
    <xf numFmtId="43" fontId="13" fillId="0" borderId="9" xfId="1" applyFont="1" applyBorder="1" applyAlignment="1">
      <alignment horizontal="right"/>
    </xf>
    <xf numFmtId="43" fontId="13" fillId="0" borderId="7" xfId="1" applyFont="1" applyBorder="1" applyAlignment="1">
      <alignment horizontal="center"/>
    </xf>
    <xf numFmtId="4" fontId="12" fillId="3" borderId="8" xfId="0" applyNumberFormat="1" applyFont="1" applyFill="1" applyBorder="1" applyAlignment="1">
      <alignment horizontal="right"/>
    </xf>
    <xf numFmtId="4" fontId="12" fillId="3" borderId="8" xfId="0" applyNumberFormat="1" applyFont="1" applyFill="1" applyBorder="1" applyAlignment="1" applyProtection="1">
      <alignment horizontal="right"/>
      <protection hidden="1"/>
    </xf>
    <xf numFmtId="4" fontId="12" fillId="0" borderId="8" xfId="0" applyNumberFormat="1" applyFont="1" applyFill="1" applyBorder="1" applyAlignment="1" applyProtection="1">
      <alignment horizontal="right"/>
      <protection hidden="1"/>
    </xf>
    <xf numFmtId="3" fontId="13" fillId="0" borderId="12" xfId="0" applyNumberFormat="1" applyFont="1" applyBorder="1" applyAlignment="1">
      <alignment horizontal="left"/>
    </xf>
    <xf numFmtId="3" fontId="9" fillId="3" borderId="12" xfId="0" applyNumberFormat="1" applyFont="1" applyFill="1" applyBorder="1" applyAlignment="1">
      <alignment horizontal="center"/>
    </xf>
    <xf numFmtId="4" fontId="17" fillId="3" borderId="10" xfId="0" applyNumberFormat="1" applyFont="1" applyFill="1" applyBorder="1" applyAlignment="1">
      <alignment horizontal="right"/>
    </xf>
    <xf numFmtId="4" fontId="17" fillId="3" borderId="0" xfId="0" applyNumberFormat="1" applyFont="1" applyFill="1" applyBorder="1" applyAlignment="1">
      <alignment horizontal="right"/>
    </xf>
    <xf numFmtId="3" fontId="22" fillId="0" borderId="11" xfId="0" applyNumberFormat="1" applyFont="1" applyBorder="1" applyAlignment="1">
      <alignment horizontal="center"/>
    </xf>
    <xf numFmtId="4" fontId="9" fillId="3" borderId="10" xfId="0" applyNumberFormat="1" applyFont="1" applyFill="1" applyBorder="1" applyAlignment="1">
      <alignment horizontal="right"/>
    </xf>
    <xf numFmtId="4" fontId="9" fillId="0" borderId="10" xfId="0" applyNumberFormat="1" applyFont="1" applyFill="1" applyBorder="1" applyAlignment="1">
      <alignment horizontal="right"/>
    </xf>
    <xf numFmtId="4" fontId="13" fillId="0" borderId="10" xfId="0" applyNumberFormat="1" applyFont="1" applyBorder="1" applyAlignment="1">
      <alignment horizontal="right"/>
    </xf>
    <xf numFmtId="2" fontId="13" fillId="0" borderId="10" xfId="0" applyNumberFormat="1" applyFont="1" applyBorder="1" applyAlignment="1">
      <alignment horizontal="right"/>
    </xf>
    <xf numFmtId="43" fontId="13" fillId="0" borderId="10" xfId="1" applyFont="1" applyFill="1" applyBorder="1" applyAlignment="1">
      <alignment horizontal="right"/>
    </xf>
    <xf numFmtId="4" fontId="12" fillId="0" borderId="16" xfId="0" applyNumberFormat="1" applyFont="1" applyFill="1" applyBorder="1" applyAlignment="1" applyProtection="1">
      <alignment horizontal="right"/>
      <protection hidden="1"/>
    </xf>
    <xf numFmtId="4" fontId="12" fillId="3" borderId="7" xfId="0" applyNumberFormat="1" applyFont="1" applyFill="1" applyBorder="1" applyAlignment="1">
      <alignment horizontal="right"/>
    </xf>
    <xf numFmtId="3" fontId="12" fillId="3" borderId="4" xfId="0" applyNumberFormat="1" applyFont="1" applyFill="1" applyBorder="1" applyAlignment="1">
      <alignment horizontal="left"/>
    </xf>
    <xf numFmtId="4" fontId="23" fillId="3" borderId="12" xfId="0" applyNumberFormat="1" applyFont="1" applyFill="1" applyBorder="1" applyAlignment="1">
      <alignment horizontal="right"/>
    </xf>
    <xf numFmtId="4" fontId="23" fillId="3" borderId="4" xfId="0" applyNumberFormat="1" applyFont="1" applyFill="1" applyBorder="1" applyAlignment="1">
      <alignment horizontal="right"/>
    </xf>
    <xf numFmtId="4" fontId="23" fillId="0" borderId="11" xfId="0" applyNumberFormat="1" applyFont="1" applyFill="1" applyBorder="1" applyAlignment="1">
      <alignment horizontal="right"/>
    </xf>
    <xf numFmtId="4" fontId="9" fillId="2" borderId="10" xfId="0" applyNumberFormat="1" applyFont="1" applyFill="1" applyBorder="1" applyAlignment="1">
      <alignment horizontal="right"/>
    </xf>
    <xf numFmtId="3" fontId="13" fillId="0" borderId="10" xfId="0" applyNumberFormat="1" applyFont="1" applyBorder="1" applyAlignment="1">
      <alignment horizontal="right"/>
    </xf>
    <xf numFmtId="3" fontId="9" fillId="4" borderId="6" xfId="0" quotePrefix="1" applyNumberFormat="1" applyFont="1" applyFill="1" applyBorder="1" applyAlignment="1">
      <alignment horizontal="left"/>
    </xf>
    <xf numFmtId="4" fontId="9" fillId="3" borderId="1" xfId="0" applyNumberFormat="1" applyFont="1" applyFill="1" applyBorder="1" applyAlignment="1" applyProtection="1">
      <alignment horizontal="right"/>
      <protection hidden="1"/>
    </xf>
    <xf numFmtId="4" fontId="9" fillId="3" borderId="6" xfId="0" applyNumberFormat="1" applyFont="1" applyFill="1" applyBorder="1" applyAlignment="1" applyProtection="1">
      <alignment horizontal="right"/>
      <protection hidden="1"/>
    </xf>
    <xf numFmtId="4" fontId="9" fillId="0" borderId="6" xfId="0" applyNumberFormat="1" applyFont="1" applyFill="1" applyBorder="1" applyAlignment="1" applyProtection="1">
      <alignment horizontal="right"/>
      <protection hidden="1"/>
    </xf>
    <xf numFmtId="4" fontId="13" fillId="0" borderId="6" xfId="0" applyNumberFormat="1" applyFont="1" applyBorder="1" applyAlignment="1">
      <alignment horizontal="right"/>
    </xf>
    <xf numFmtId="3" fontId="13" fillId="0" borderId="0" xfId="0" applyNumberFormat="1" applyFont="1" applyAlignment="1">
      <alignment horizontal="right"/>
    </xf>
    <xf numFmtId="4" fontId="13" fillId="0" borderId="11" xfId="0" applyNumberFormat="1" applyFont="1" applyBorder="1" applyAlignment="1">
      <alignment horizontal="right"/>
    </xf>
    <xf numFmtId="4" fontId="12" fillId="3" borderId="7" xfId="0" applyNumberFormat="1" applyFont="1" applyFill="1" applyBorder="1" applyAlignment="1" applyProtection="1">
      <alignment horizontal="right"/>
      <protection hidden="1"/>
    </xf>
    <xf numFmtId="4" fontId="13" fillId="0" borderId="7" xfId="0" applyNumberFormat="1" applyFont="1" applyBorder="1" applyAlignment="1">
      <alignment horizontal="right"/>
    </xf>
    <xf numFmtId="3" fontId="9" fillId="3" borderId="1" xfId="0" applyNumberFormat="1" applyFont="1" applyFill="1" applyBorder="1" applyAlignment="1">
      <alignment horizontal="right"/>
    </xf>
    <xf numFmtId="4" fontId="9" fillId="3" borderId="6" xfId="0" applyNumberFormat="1" applyFont="1" applyFill="1" applyBorder="1" applyAlignment="1">
      <alignment horizontal="right"/>
    </xf>
    <xf numFmtId="4" fontId="9" fillId="3" borderId="7" xfId="0" applyNumberFormat="1" applyFont="1" applyFill="1" applyBorder="1" applyAlignment="1">
      <alignment horizontal="right"/>
    </xf>
    <xf numFmtId="4" fontId="9" fillId="0" borderId="6" xfId="0" applyNumberFormat="1" applyFont="1" applyFill="1" applyBorder="1" applyAlignment="1">
      <alignment horizontal="right"/>
    </xf>
    <xf numFmtId="4" fontId="9" fillId="0" borderId="6" xfId="0" applyNumberFormat="1" applyFont="1" applyBorder="1" applyAlignment="1">
      <alignment horizontal="right"/>
    </xf>
    <xf numFmtId="3" fontId="20" fillId="0" borderId="0" xfId="0" applyNumberFormat="1" applyFont="1" applyFill="1" applyBorder="1" applyAlignment="1">
      <alignment horizontal="right"/>
    </xf>
    <xf numFmtId="3" fontId="13" fillId="0" borderId="0" xfId="0" applyNumberFormat="1" applyFont="1" applyFill="1" applyBorder="1" applyAlignment="1">
      <alignment horizontal="center"/>
    </xf>
    <xf numFmtId="3" fontId="20" fillId="0" borderId="17" xfId="0" applyNumberFormat="1" applyFont="1" applyBorder="1" applyAlignment="1">
      <alignment horizontal="right"/>
    </xf>
    <xf numFmtId="3" fontId="5" fillId="3" borderId="1" xfId="0" quotePrefix="1" applyNumberFormat="1" applyFont="1" applyFill="1" applyBorder="1" applyAlignment="1">
      <alignment horizontal="left"/>
    </xf>
    <xf numFmtId="4" fontId="6" fillId="3" borderId="2" xfId="0" quotePrefix="1" applyNumberFormat="1" applyFont="1" applyFill="1" applyBorder="1" applyAlignment="1">
      <alignment horizontal="center"/>
    </xf>
    <xf numFmtId="3" fontId="6" fillId="3" borderId="2" xfId="0" quotePrefix="1" applyNumberFormat="1" applyFont="1" applyFill="1" applyBorder="1" applyAlignment="1">
      <alignment horizontal="center"/>
    </xf>
    <xf numFmtId="3" fontId="7" fillId="3" borderId="2" xfId="0" quotePrefix="1" applyNumberFormat="1" applyFont="1" applyFill="1" applyBorder="1" applyAlignment="1">
      <alignment horizontal="center"/>
    </xf>
    <xf numFmtId="3" fontId="8" fillId="3" borderId="2" xfId="0" quotePrefix="1" applyNumberFormat="1" applyFont="1" applyFill="1" applyBorder="1" applyAlignment="1">
      <alignment horizontal="center"/>
    </xf>
    <xf numFmtId="3" fontId="20" fillId="0" borderId="0" xfId="0" applyNumberFormat="1" applyFont="1" applyBorder="1" applyAlignment="1">
      <alignment horizontal="right"/>
    </xf>
    <xf numFmtId="3" fontId="9" fillId="3" borderId="6" xfId="0" applyNumberFormat="1" applyFont="1" applyFill="1" applyBorder="1" applyAlignment="1">
      <alignment horizontal="center" vertical="center"/>
    </xf>
    <xf numFmtId="3" fontId="10" fillId="3" borderId="2" xfId="0" quotePrefix="1" applyNumberFormat="1" applyFont="1" applyFill="1" applyBorder="1" applyAlignment="1">
      <alignment horizontal="center" vertical="center"/>
    </xf>
    <xf numFmtId="3" fontId="10" fillId="3" borderId="6" xfId="0" applyNumberFormat="1" applyFont="1" applyFill="1" applyBorder="1" applyAlignment="1">
      <alignment horizontal="center" vertical="center"/>
    </xf>
    <xf numFmtId="3" fontId="11" fillId="3" borderId="6" xfId="0" applyNumberFormat="1" applyFont="1" applyFill="1" applyBorder="1" applyAlignment="1">
      <alignment horizontal="center" vertical="center"/>
    </xf>
    <xf numFmtId="3" fontId="8" fillId="3" borderId="3" xfId="0" applyNumberFormat="1" applyFont="1" applyFill="1" applyBorder="1" applyAlignment="1">
      <alignment horizontal="center"/>
    </xf>
    <xf numFmtId="3" fontId="9" fillId="3" borderId="4" xfId="0" applyNumberFormat="1" applyFont="1" applyFill="1" applyBorder="1" applyAlignment="1">
      <alignment horizontal="left"/>
    </xf>
    <xf numFmtId="4" fontId="9" fillId="0" borderId="11" xfId="0" applyNumberFormat="1" applyFont="1" applyFill="1" applyBorder="1" applyAlignment="1" applyProtection="1">
      <alignment horizontal="right"/>
      <protection hidden="1"/>
    </xf>
    <xf numFmtId="4" fontId="12" fillId="0" borderId="7" xfId="0" applyNumberFormat="1" applyFont="1" applyFill="1" applyBorder="1" applyAlignment="1" applyProtection="1">
      <alignment horizontal="right"/>
      <protection hidden="1"/>
    </xf>
    <xf numFmtId="3" fontId="21" fillId="0" borderId="0" xfId="0" applyNumberFormat="1" applyFont="1" applyFill="1" applyBorder="1" applyAlignment="1">
      <alignment horizontal="center"/>
    </xf>
    <xf numFmtId="3" fontId="12" fillId="3" borderId="8" xfId="0" applyNumberFormat="1" applyFont="1" applyFill="1" applyBorder="1" applyAlignment="1">
      <alignment horizontal="left"/>
    </xf>
    <xf numFmtId="3" fontId="9" fillId="4" borderId="8" xfId="0" quotePrefix="1" applyNumberFormat="1" applyFont="1" applyFill="1" applyBorder="1" applyAlignment="1">
      <alignment horizontal="left"/>
    </xf>
    <xf numFmtId="4" fontId="12" fillId="3" borderId="6" xfId="0" applyNumberFormat="1" applyFont="1" applyFill="1" applyBorder="1" applyAlignment="1" applyProtection="1">
      <alignment horizontal="right"/>
      <protection hidden="1"/>
    </xf>
    <xf numFmtId="4" fontId="9" fillId="4" borderId="6" xfId="0" applyNumberFormat="1" applyFont="1" applyFill="1" applyBorder="1" applyAlignment="1">
      <alignment horizontal="right"/>
    </xf>
    <xf numFmtId="43" fontId="22" fillId="0" borderId="6" xfId="1" applyFont="1" applyBorder="1" applyAlignment="1">
      <alignment horizontal="center"/>
    </xf>
    <xf numFmtId="43" fontId="22" fillId="0" borderId="6" xfId="1" applyFont="1" applyBorder="1" applyAlignment="1">
      <alignment horizontal="right"/>
    </xf>
    <xf numFmtId="3" fontId="24" fillId="0" borderId="0" xfId="0" applyNumberFormat="1" applyFont="1" applyFill="1" applyBorder="1" applyAlignment="1">
      <alignment horizontal="center"/>
    </xf>
    <xf numFmtId="3" fontId="24" fillId="0" borderId="0" xfId="0" applyNumberFormat="1" applyFont="1" applyBorder="1" applyAlignment="1">
      <alignment horizontal="center"/>
    </xf>
    <xf numFmtId="3" fontId="20" fillId="5" borderId="0" xfId="0" applyNumberFormat="1" applyFont="1" applyFill="1" applyBorder="1" applyAlignment="1">
      <alignment horizontal="center"/>
    </xf>
    <xf numFmtId="4" fontId="9" fillId="4" borderId="1" xfId="0" applyNumberFormat="1" applyFont="1" applyFill="1" applyBorder="1" applyAlignment="1">
      <alignment horizontal="center"/>
    </xf>
    <xf numFmtId="4" fontId="17" fillId="4" borderId="6" xfId="0" applyNumberFormat="1" applyFont="1" applyFill="1" applyBorder="1" applyAlignment="1">
      <alignment horizontal="center"/>
    </xf>
    <xf numFmtId="4" fontId="9" fillId="4" borderId="6" xfId="0" applyNumberFormat="1" applyFont="1" applyFill="1" applyBorder="1" applyAlignment="1">
      <alignment horizontal="center"/>
    </xf>
    <xf numFmtId="4" fontId="17" fillId="0" borderId="6" xfId="0" applyNumberFormat="1" applyFont="1" applyFill="1" applyBorder="1" applyAlignment="1">
      <alignment horizontal="center"/>
    </xf>
    <xf numFmtId="3" fontId="25" fillId="4" borderId="6" xfId="0" quotePrefix="1" applyNumberFormat="1" applyFont="1" applyFill="1" applyBorder="1" applyAlignment="1">
      <alignment horizontal="left"/>
    </xf>
    <xf numFmtId="3" fontId="9" fillId="3" borderId="6" xfId="0" applyNumberFormat="1" applyFont="1" applyFill="1" applyBorder="1" applyAlignment="1">
      <alignment horizontal="left"/>
    </xf>
    <xf numFmtId="43" fontId="9" fillId="3" borderId="6" xfId="1" applyFont="1" applyFill="1" applyBorder="1" applyAlignment="1">
      <alignment horizontal="right"/>
    </xf>
    <xf numFmtId="164" fontId="9" fillId="3" borderId="6" xfId="1" applyNumberFormat="1" applyFont="1" applyFill="1" applyBorder="1" applyAlignment="1" applyProtection="1">
      <alignment horizontal="right"/>
      <protection hidden="1"/>
    </xf>
    <xf numFmtId="164" fontId="9" fillId="3" borderId="6" xfId="1" applyNumberFormat="1" applyFont="1" applyFill="1" applyBorder="1" applyAlignment="1">
      <alignment horizontal="right"/>
    </xf>
    <xf numFmtId="43" fontId="9" fillId="0" borderId="6" xfId="1" applyFont="1" applyFill="1" applyBorder="1" applyAlignment="1">
      <alignment horizontal="right"/>
    </xf>
    <xf numFmtId="3" fontId="26" fillId="0" borderId="6" xfId="0" applyNumberFormat="1" applyFont="1" applyBorder="1" applyAlignment="1">
      <alignment horizontal="center"/>
    </xf>
    <xf numFmtId="3" fontId="26" fillId="0" borderId="0" xfId="0" applyNumberFormat="1" applyFont="1" applyBorder="1" applyAlignment="1">
      <alignment horizontal="center"/>
    </xf>
    <xf numFmtId="3" fontId="13" fillId="0" borderId="0" xfId="0" applyNumberFormat="1" applyFont="1" applyFill="1" applyBorder="1" applyAlignment="1">
      <alignment horizontal="right"/>
    </xf>
    <xf numFmtId="3" fontId="9" fillId="3" borderId="6" xfId="0" applyNumberFormat="1" applyFont="1" applyFill="1" applyBorder="1" applyAlignment="1">
      <alignment horizontal="center"/>
    </xf>
    <xf numFmtId="164" fontId="9" fillId="0" borderId="6" xfId="1" applyNumberFormat="1" applyFont="1" applyFill="1" applyBorder="1" applyAlignment="1">
      <alignment horizontal="right"/>
    </xf>
    <xf numFmtId="2" fontId="9" fillId="3" borderId="6" xfId="1" applyNumberFormat="1" applyFont="1" applyFill="1" applyBorder="1" applyAlignment="1">
      <alignment horizontal="right"/>
    </xf>
    <xf numFmtId="2" fontId="9" fillId="0" borderId="6" xfId="1" applyNumberFormat="1" applyFont="1" applyFill="1" applyBorder="1" applyAlignment="1">
      <alignment horizontal="right"/>
    </xf>
    <xf numFmtId="3" fontId="9" fillId="3" borderId="6" xfId="0" applyNumberFormat="1" applyFont="1" applyFill="1" applyBorder="1" applyAlignment="1">
      <alignment horizontal="right"/>
    </xf>
    <xf numFmtId="3" fontId="13" fillId="0" borderId="0" xfId="0" applyNumberFormat="1" applyFont="1" applyFill="1" applyBorder="1"/>
    <xf numFmtId="3" fontId="3" fillId="0" borderId="0" xfId="0" applyNumberFormat="1" applyFont="1" applyAlignment="1">
      <alignment horizontal="center"/>
    </xf>
    <xf numFmtId="3" fontId="8" fillId="0" borderId="0" xfId="0" applyNumberFormat="1" applyFont="1"/>
    <xf numFmtId="3" fontId="8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8" fillId="0" borderId="0" xfId="0" applyNumberFormat="1" applyFont="1" applyFill="1" applyAlignment="1">
      <alignment horizontal="right"/>
    </xf>
    <xf numFmtId="3" fontId="4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center"/>
    </xf>
    <xf numFmtId="3" fontId="27" fillId="0" borderId="0" xfId="0" applyNumberFormat="1" applyFont="1" applyAlignment="1">
      <alignment horizontal="center"/>
    </xf>
    <xf numFmtId="3" fontId="27" fillId="0" borderId="0" xfId="0" applyNumberFormat="1" applyFont="1" applyAlignment="1">
      <alignment horizontal="right"/>
    </xf>
    <xf numFmtId="3" fontId="27" fillId="0" borderId="0" xfId="0" applyNumberFormat="1" applyFont="1" applyFill="1" applyAlignment="1">
      <alignment horizontal="right"/>
    </xf>
    <xf numFmtId="3" fontId="27" fillId="0" borderId="0" xfId="0" applyNumberFormat="1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28" fillId="0" borderId="18" xfId="0" applyNumberFormat="1" applyFont="1" applyBorder="1" applyAlignment="1">
      <alignment horizontal="right"/>
    </xf>
    <xf numFmtId="3" fontId="11" fillId="0" borderId="18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left"/>
    </xf>
    <xf numFmtId="3" fontId="5" fillId="3" borderId="1" xfId="0" quotePrefix="1" applyNumberFormat="1" applyFont="1" applyFill="1" applyBorder="1" applyAlignment="1">
      <alignment horizontal="left"/>
    </xf>
    <xf numFmtId="3" fontId="5" fillId="3" borderId="2" xfId="0" quotePrefix="1" applyNumberFormat="1" applyFont="1" applyFill="1" applyBorder="1" applyAlignment="1">
      <alignment horizontal="left"/>
    </xf>
    <xf numFmtId="3" fontId="29" fillId="3" borderId="3" xfId="0" quotePrefix="1" applyNumberFormat="1" applyFont="1" applyFill="1" applyBorder="1" applyAlignment="1">
      <alignment horizontal="right"/>
    </xf>
    <xf numFmtId="0" fontId="3" fillId="0" borderId="15" xfId="0" applyNumberFormat="1" applyFont="1" applyBorder="1" applyAlignment="1">
      <alignment horizontal="center" wrapText="1"/>
    </xf>
    <xf numFmtId="0" fontId="3" fillId="0" borderId="5" xfId="0" applyNumberFormat="1" applyFont="1" applyBorder="1" applyAlignment="1">
      <alignment horizontal="center" wrapText="1"/>
    </xf>
    <xf numFmtId="3" fontId="9" fillId="3" borderId="6" xfId="0" applyNumberFormat="1" applyFont="1" applyFill="1" applyBorder="1" applyAlignment="1">
      <alignment horizontal="left" vertical="center"/>
    </xf>
    <xf numFmtId="4" fontId="10" fillId="3" borderId="2" xfId="0" quotePrefix="1" applyNumberFormat="1" applyFont="1" applyFill="1" applyBorder="1" applyAlignment="1">
      <alignment horizontal="right" vertical="center"/>
    </xf>
    <xf numFmtId="4" fontId="10" fillId="3" borderId="6" xfId="0" applyNumberFormat="1" applyFont="1" applyFill="1" applyBorder="1" applyAlignment="1">
      <alignment horizontal="right" vertical="center"/>
    </xf>
    <xf numFmtId="4" fontId="11" fillId="3" borderId="6" xfId="0" applyNumberFormat="1" applyFont="1" applyFill="1" applyBorder="1" applyAlignment="1">
      <alignment horizontal="left" vertical="center"/>
    </xf>
    <xf numFmtId="3" fontId="8" fillId="3" borderId="6" xfId="0" applyNumberFormat="1" applyFont="1" applyFill="1" applyBorder="1" applyAlignment="1">
      <alignment horizontal="right"/>
    </xf>
    <xf numFmtId="0" fontId="3" fillId="0" borderId="8" xfId="0" applyNumberFormat="1" applyFont="1" applyBorder="1" applyAlignment="1">
      <alignment horizontal="center" wrapText="1"/>
    </xf>
    <xf numFmtId="0" fontId="3" fillId="0" borderId="9" xfId="0" applyNumberFormat="1" applyFont="1" applyBorder="1" applyAlignment="1">
      <alignment horizontal="center" wrapText="1"/>
    </xf>
    <xf numFmtId="3" fontId="3" fillId="0" borderId="0" xfId="0" applyNumberFormat="1" applyFont="1" applyAlignment="1">
      <alignment horizontal="left"/>
    </xf>
    <xf numFmtId="3" fontId="12" fillId="3" borderId="11" xfId="0" applyNumberFormat="1" applyFont="1" applyFill="1" applyBorder="1" applyAlignment="1">
      <alignment horizontal="center" vertical="center" wrapText="1"/>
    </xf>
    <xf numFmtId="4" fontId="12" fillId="3" borderId="10" xfId="0" applyNumberFormat="1" applyFont="1" applyFill="1" applyBorder="1" applyAlignment="1">
      <alignment horizontal="center" vertical="center" wrapText="1"/>
    </xf>
    <xf numFmtId="3" fontId="12" fillId="3" borderId="6" xfId="0" applyNumberFormat="1" applyFont="1" applyFill="1" applyBorder="1" applyAlignment="1">
      <alignment horizontal="center" vertical="center" wrapText="1"/>
    </xf>
    <xf numFmtId="3" fontId="12" fillId="0" borderId="0" xfId="0" applyNumberFormat="1" applyFont="1" applyAlignment="1">
      <alignment horizontal="center"/>
    </xf>
    <xf numFmtId="3" fontId="12" fillId="3" borderId="1" xfId="0" applyNumberFormat="1" applyFont="1" applyFill="1" applyBorder="1" applyAlignment="1">
      <alignment horizontal="left"/>
    </xf>
    <xf numFmtId="3" fontId="12" fillId="0" borderId="6" xfId="0" quotePrefix="1" applyNumberFormat="1" applyFont="1" applyBorder="1" applyAlignment="1">
      <alignment horizontal="center"/>
    </xf>
    <xf numFmtId="3" fontId="12" fillId="0" borderId="0" xfId="0" quotePrefix="1" applyNumberFormat="1" applyFont="1" applyFill="1" applyBorder="1" applyAlignment="1">
      <alignment horizontal="left" wrapText="1"/>
    </xf>
    <xf numFmtId="3" fontId="9" fillId="3" borderId="8" xfId="0" quotePrefix="1" applyNumberFormat="1" applyFont="1" applyFill="1" applyBorder="1" applyAlignment="1">
      <alignment horizontal="left"/>
    </xf>
    <xf numFmtId="4" fontId="9" fillId="3" borderId="1" xfId="0" applyNumberFormat="1" applyFont="1" applyFill="1" applyBorder="1" applyAlignment="1">
      <alignment horizontal="right"/>
    </xf>
    <xf numFmtId="4" fontId="9" fillId="0" borderId="7" xfId="0" applyNumberFormat="1" applyFont="1" applyFill="1" applyBorder="1" applyAlignment="1">
      <alignment horizontal="right"/>
    </xf>
    <xf numFmtId="3" fontId="11" fillId="0" borderId="0" xfId="0" applyNumberFormat="1" applyFont="1" applyFill="1" applyBorder="1" applyAlignment="1">
      <alignment horizontal="left"/>
    </xf>
    <xf numFmtId="3" fontId="30" fillId="5" borderId="0" xfId="0" applyNumberFormat="1" applyFont="1" applyFill="1" applyBorder="1" applyAlignment="1">
      <alignment horizontal="right"/>
    </xf>
    <xf numFmtId="3" fontId="9" fillId="3" borderId="4" xfId="0" quotePrefix="1" applyNumberFormat="1" applyFont="1" applyFill="1" applyBorder="1" applyAlignment="1">
      <alignment horizontal="left"/>
    </xf>
    <xf numFmtId="4" fontId="9" fillId="3" borderId="4" xfId="0" quotePrefix="1" applyNumberFormat="1" applyFont="1" applyFill="1" applyBorder="1" applyAlignment="1">
      <alignment horizontal="right"/>
    </xf>
    <xf numFmtId="4" fontId="9" fillId="2" borderId="11" xfId="0" quotePrefix="1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left"/>
    </xf>
    <xf numFmtId="3" fontId="11" fillId="0" borderId="0" xfId="0" applyNumberFormat="1" applyFont="1" applyAlignment="1">
      <alignment horizontal="right"/>
    </xf>
    <xf numFmtId="4" fontId="12" fillId="0" borderId="10" xfId="0" applyNumberFormat="1" applyFont="1" applyFill="1" applyBorder="1" applyAlignment="1">
      <alignment horizontal="right"/>
    </xf>
    <xf numFmtId="43" fontId="12" fillId="0" borderId="10" xfId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43" fontId="12" fillId="0" borderId="10" xfId="1" applyFont="1" applyFill="1" applyBorder="1" applyAlignment="1">
      <alignment horizontal="right"/>
    </xf>
    <xf numFmtId="3" fontId="13" fillId="0" borderId="12" xfId="0" applyNumberFormat="1" applyFont="1" applyFill="1" applyBorder="1" applyAlignment="1">
      <alignment horizontal="left"/>
    </xf>
    <xf numFmtId="4" fontId="12" fillId="3" borderId="12" xfId="1" applyNumberFormat="1" applyFont="1" applyFill="1" applyBorder="1" applyAlignment="1">
      <alignment horizontal="right"/>
    </xf>
    <xf numFmtId="4" fontId="12" fillId="3" borderId="10" xfId="1" applyNumberFormat="1" applyFont="1" applyFill="1" applyBorder="1" applyAlignment="1">
      <alignment horizontal="right"/>
    </xf>
    <xf numFmtId="2" fontId="12" fillId="0" borderId="16" xfId="1" applyNumberFormat="1" applyFont="1" applyBorder="1" applyAlignment="1">
      <alignment horizontal="right"/>
    </xf>
    <xf numFmtId="2" fontId="12" fillId="0" borderId="1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left"/>
    </xf>
    <xf numFmtId="4" fontId="12" fillId="3" borderId="8" xfId="1" applyNumberFormat="1" applyFont="1" applyFill="1" applyBorder="1" applyAlignment="1">
      <alignment horizontal="right"/>
    </xf>
    <xf numFmtId="4" fontId="12" fillId="0" borderId="7" xfId="0" applyNumberFormat="1" applyFont="1" applyBorder="1" applyAlignment="1">
      <alignment horizontal="right"/>
    </xf>
    <xf numFmtId="43" fontId="12" fillId="0" borderId="8" xfId="1" applyFont="1" applyBorder="1" applyAlignment="1">
      <alignment horizontal="right"/>
    </xf>
    <xf numFmtId="4" fontId="9" fillId="3" borderId="10" xfId="0" quotePrefix="1" applyNumberFormat="1" applyFont="1" applyFill="1" applyBorder="1" applyAlignment="1">
      <alignment horizontal="right"/>
    </xf>
    <xf numFmtId="4" fontId="9" fillId="3" borderId="12" xfId="0" quotePrefix="1" applyNumberFormat="1" applyFont="1" applyFill="1" applyBorder="1" applyAlignment="1">
      <alignment horizontal="right"/>
    </xf>
    <xf numFmtId="4" fontId="12" fillId="0" borderId="12" xfId="0" applyNumberFormat="1" applyFont="1" applyFill="1" applyBorder="1" applyAlignment="1">
      <alignment horizontal="right"/>
    </xf>
    <xf numFmtId="4" fontId="12" fillId="2" borderId="10" xfId="0" applyNumberFormat="1" applyFont="1" applyFill="1" applyBorder="1" applyAlignment="1">
      <alignment horizontal="right"/>
    </xf>
    <xf numFmtId="4" fontId="12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4" fontId="9" fillId="3" borderId="11" xfId="0" quotePrefix="1" applyNumberFormat="1" applyFont="1" applyFill="1" applyBorder="1" applyAlignment="1">
      <alignment horizontal="right"/>
    </xf>
    <xf numFmtId="4" fontId="12" fillId="3" borderId="12" xfId="0" quotePrefix="1" applyNumberFormat="1" applyFont="1" applyFill="1" applyBorder="1" applyAlignment="1">
      <alignment horizontal="right"/>
    </xf>
    <xf numFmtId="4" fontId="12" fillId="2" borderId="10" xfId="0" quotePrefix="1" applyNumberFormat="1" applyFont="1" applyFill="1" applyBorder="1" applyAlignment="1">
      <alignment horizontal="right"/>
    </xf>
    <xf numFmtId="2" fontId="12" fillId="0" borderId="10" xfId="1" applyNumberFormat="1" applyFont="1" applyBorder="1" applyAlignment="1">
      <alignment horizontal="right"/>
    </xf>
    <xf numFmtId="4" fontId="12" fillId="0" borderId="12" xfId="0" quotePrefix="1" applyNumberFormat="1" applyFont="1" applyFill="1" applyBorder="1" applyAlignment="1">
      <alignment horizontal="right"/>
    </xf>
    <xf numFmtId="4" fontId="12" fillId="3" borderId="0" xfId="0" quotePrefix="1" applyNumberFormat="1" applyFont="1" applyFill="1" applyBorder="1" applyAlignment="1">
      <alignment horizontal="right"/>
    </xf>
    <xf numFmtId="4" fontId="12" fillId="3" borderId="10" xfId="0" quotePrefix="1" applyNumberFormat="1" applyFont="1" applyFill="1" applyBorder="1" applyAlignment="1">
      <alignment horizontal="right"/>
    </xf>
    <xf numFmtId="4" fontId="12" fillId="3" borderId="8" xfId="0" quotePrefix="1" applyNumberFormat="1" applyFont="1" applyFill="1" applyBorder="1" applyAlignment="1">
      <alignment horizontal="right"/>
    </xf>
    <xf numFmtId="4" fontId="12" fillId="2" borderId="7" xfId="0" quotePrefix="1" applyNumberFormat="1" applyFont="1" applyFill="1" applyBorder="1" applyAlignment="1">
      <alignment horizontal="right"/>
    </xf>
    <xf numFmtId="43" fontId="12" fillId="0" borderId="7" xfId="1" applyFont="1" applyBorder="1" applyAlignment="1">
      <alignment horizontal="right"/>
    </xf>
    <xf numFmtId="164" fontId="9" fillId="3" borderId="7" xfId="1" applyNumberFormat="1" applyFont="1" applyFill="1" applyBorder="1" applyAlignment="1">
      <alignment horizontal="right"/>
    </xf>
    <xf numFmtId="43" fontId="9" fillId="3" borderId="7" xfId="1" applyFont="1" applyFill="1" applyBorder="1" applyAlignment="1">
      <alignment horizontal="right"/>
    </xf>
    <xf numFmtId="43" fontId="9" fillId="0" borderId="7" xfId="1" applyFont="1" applyBorder="1" applyAlignment="1">
      <alignment horizontal="right"/>
    </xf>
    <xf numFmtId="3" fontId="11" fillId="0" borderId="0" xfId="0" applyNumberFormat="1" applyFont="1" applyBorder="1" applyAlignment="1">
      <alignment horizontal="left"/>
    </xf>
    <xf numFmtId="3" fontId="11" fillId="0" borderId="0" xfId="0" applyNumberFormat="1" applyFont="1" applyBorder="1" applyAlignment="1">
      <alignment horizontal="right"/>
    </xf>
    <xf numFmtId="3" fontId="3" fillId="3" borderId="0" xfId="0" applyNumberFormat="1" applyFont="1" applyFill="1" applyBorder="1" applyAlignment="1">
      <alignment horizontal="left"/>
    </xf>
    <xf numFmtId="0" fontId="10" fillId="3" borderId="0" xfId="0" applyFont="1" applyFill="1" applyBorder="1" applyAlignment="1">
      <alignment horizontal="right"/>
    </xf>
    <xf numFmtId="3" fontId="8" fillId="3" borderId="0" xfId="0" applyNumberFormat="1" applyFont="1" applyFill="1" applyBorder="1" applyAlignment="1">
      <alignment horizontal="right"/>
    </xf>
    <xf numFmtId="4" fontId="3" fillId="3" borderId="0" xfId="0" applyNumberFormat="1" applyFont="1" applyFill="1" applyBorder="1" applyAlignment="1">
      <alignment horizontal="right"/>
    </xf>
    <xf numFmtId="3" fontId="31" fillId="3" borderId="0" xfId="0" applyNumberFormat="1" applyFont="1" applyFill="1" applyBorder="1" applyAlignment="1">
      <alignment horizontal="right"/>
    </xf>
    <xf numFmtId="3" fontId="31" fillId="3" borderId="18" xfId="0" applyNumberFormat="1" applyFont="1" applyFill="1" applyBorder="1" applyAlignment="1">
      <alignment horizontal="right"/>
    </xf>
    <xf numFmtId="3" fontId="32" fillId="0" borderId="0" xfId="0" applyNumberFormat="1" applyFont="1" applyBorder="1" applyAlignment="1">
      <alignment horizontal="right"/>
    </xf>
    <xf numFmtId="0" fontId="3" fillId="3" borderId="2" xfId="0" applyFont="1" applyFill="1" applyBorder="1" applyAlignment="1">
      <alignment horizontal="center"/>
    </xf>
    <xf numFmtId="3" fontId="28" fillId="0" borderId="4" xfId="0" applyNumberFormat="1" applyFont="1" applyBorder="1" applyAlignment="1">
      <alignment horizontal="center"/>
    </xf>
    <xf numFmtId="3" fontId="28" fillId="0" borderId="5" xfId="0" applyNumberFormat="1" applyFont="1" applyBorder="1" applyAlignment="1">
      <alignment horizontal="center"/>
    </xf>
    <xf numFmtId="3" fontId="3" fillId="0" borderId="12" xfId="0" applyNumberFormat="1" applyFont="1" applyBorder="1" applyAlignment="1">
      <alignment horizontal="left"/>
    </xf>
    <xf numFmtId="3" fontId="8" fillId="3" borderId="3" xfId="0" applyNumberFormat="1" applyFont="1" applyFill="1" applyBorder="1" applyAlignment="1">
      <alignment horizontal="right"/>
    </xf>
    <xf numFmtId="3" fontId="28" fillId="0" borderId="8" xfId="0" applyNumberFormat="1" applyFont="1" applyBorder="1" applyAlignment="1">
      <alignment horizontal="center"/>
    </xf>
    <xf numFmtId="3" fontId="28" fillId="0" borderId="9" xfId="0" applyNumberFormat="1" applyFont="1" applyBorder="1" applyAlignment="1">
      <alignment horizontal="center"/>
    </xf>
    <xf numFmtId="3" fontId="33" fillId="3" borderId="6" xfId="0" applyNumberFormat="1" applyFont="1" applyFill="1" applyBorder="1" applyAlignment="1">
      <alignment horizontal="right" vertical="center" wrapText="1"/>
    </xf>
    <xf numFmtId="4" fontId="11" fillId="3" borderId="3" xfId="0" quotePrefix="1" applyNumberFormat="1" applyFont="1" applyFill="1" applyBorder="1" applyAlignment="1">
      <alignment horizontal="center" vertical="center"/>
    </xf>
    <xf numFmtId="3" fontId="23" fillId="3" borderId="6" xfId="0" applyNumberFormat="1" applyFont="1" applyFill="1" applyBorder="1" applyAlignment="1">
      <alignment horizontal="right" vertical="center" wrapText="1"/>
    </xf>
    <xf numFmtId="3" fontId="3" fillId="0" borderId="6" xfId="0" quotePrefix="1" applyNumberFormat="1" applyFont="1" applyBorder="1" applyAlignment="1">
      <alignment horizontal="center"/>
    </xf>
    <xf numFmtId="3" fontId="12" fillId="0" borderId="0" xfId="0" quotePrefix="1" applyNumberFormat="1" applyFont="1" applyBorder="1" applyAlignment="1">
      <alignment horizontal="left" wrapText="1"/>
    </xf>
    <xf numFmtId="3" fontId="12" fillId="0" borderId="0" xfId="0" applyNumberFormat="1" applyFont="1" applyAlignment="1">
      <alignment horizontal="center" vertical="center" textRotation="90"/>
    </xf>
    <xf numFmtId="3" fontId="9" fillId="3" borderId="7" xfId="0" quotePrefix="1" applyNumberFormat="1" applyFont="1" applyFill="1" applyBorder="1" applyAlignment="1">
      <alignment horizontal="left"/>
    </xf>
    <xf numFmtId="4" fontId="9" fillId="3" borderId="6" xfId="0" quotePrefix="1" applyNumberFormat="1" applyFont="1" applyFill="1" applyBorder="1" applyAlignment="1">
      <alignment horizontal="right"/>
    </xf>
    <xf numFmtId="4" fontId="9" fillId="3" borderId="5" xfId="0" quotePrefix="1" applyNumberFormat="1" applyFont="1" applyFill="1" applyBorder="1" applyAlignment="1">
      <alignment horizontal="right"/>
    </xf>
    <xf numFmtId="4" fontId="12" fillId="3" borderId="16" xfId="0" quotePrefix="1" applyNumberFormat="1" applyFont="1" applyFill="1" applyBorder="1" applyAlignment="1">
      <alignment horizontal="right"/>
    </xf>
    <xf numFmtId="4" fontId="12" fillId="0" borderId="16" xfId="0" quotePrefix="1" applyNumberFormat="1" applyFont="1" applyFill="1" applyBorder="1" applyAlignment="1">
      <alignment horizontal="right"/>
    </xf>
    <xf numFmtId="4" fontId="12" fillId="0" borderId="10" xfId="0" applyNumberFormat="1" applyFont="1" applyBorder="1" applyAlignment="1">
      <alignment horizontal="right"/>
    </xf>
    <xf numFmtId="4" fontId="12" fillId="3" borderId="16" xfId="0" applyNumberFormat="1" applyFont="1" applyFill="1" applyBorder="1" applyAlignment="1">
      <alignment horizontal="right"/>
    </xf>
    <xf numFmtId="4" fontId="9" fillId="3" borderId="4" xfId="0" applyNumberFormat="1" applyFont="1" applyFill="1" applyBorder="1" applyAlignment="1">
      <alignment horizontal="right"/>
    </xf>
    <xf numFmtId="4" fontId="9" fillId="2" borderId="11" xfId="0" applyNumberFormat="1" applyFont="1" applyFill="1" applyBorder="1" applyAlignment="1">
      <alignment horizontal="right"/>
    </xf>
    <xf numFmtId="4" fontId="12" fillId="3" borderId="7" xfId="0" quotePrefix="1" applyNumberFormat="1" applyFont="1" applyFill="1" applyBorder="1" applyAlignment="1">
      <alignment horizontal="right"/>
    </xf>
    <xf numFmtId="3" fontId="9" fillId="3" borderId="0" xfId="0" applyNumberFormat="1" applyFont="1" applyFill="1" applyBorder="1" applyAlignment="1">
      <alignment horizontal="left"/>
    </xf>
    <xf numFmtId="4" fontId="9" fillId="3" borderId="0" xfId="0" applyNumberFormat="1" applyFont="1" applyFill="1" applyBorder="1" applyAlignment="1">
      <alignment horizontal="right"/>
    </xf>
    <xf numFmtId="4" fontId="9" fillId="3" borderId="0" xfId="0" applyNumberFormat="1" applyFont="1" applyFill="1" applyBorder="1" applyAlignment="1" applyProtection="1">
      <alignment horizontal="right"/>
      <protection hidden="1"/>
    </xf>
    <xf numFmtId="4" fontId="12" fillId="3" borderId="10" xfId="0" applyNumberFormat="1" applyFont="1" applyFill="1" applyBorder="1" applyAlignment="1"/>
    <xf numFmtId="4" fontId="12" fillId="3" borderId="10" xfId="1" applyNumberFormat="1" applyFont="1" applyFill="1" applyBorder="1" applyAlignment="1"/>
    <xf numFmtId="43" fontId="12" fillId="0" borderId="0" xfId="1" applyFont="1" applyFill="1" applyBorder="1" applyAlignment="1">
      <alignment horizontal="left" vertical="top"/>
    </xf>
    <xf numFmtId="4" fontId="12" fillId="3" borderId="7" xfId="0" applyNumberFormat="1" applyFont="1" applyFill="1" applyBorder="1" applyAlignment="1"/>
    <xf numFmtId="3" fontId="3" fillId="0" borderId="12" xfId="0" applyNumberFormat="1" applyFont="1" applyFill="1" applyBorder="1" applyAlignment="1">
      <alignment horizontal="left"/>
    </xf>
    <xf numFmtId="43" fontId="12" fillId="0" borderId="10" xfId="1" applyNumberFormat="1" applyFont="1" applyBorder="1" applyAlignment="1">
      <alignment horizontal="right"/>
    </xf>
    <xf numFmtId="3" fontId="11" fillId="0" borderId="12" xfId="0" applyNumberFormat="1" applyFont="1" applyFill="1" applyBorder="1" applyAlignment="1">
      <alignment horizontal="left"/>
    </xf>
    <xf numFmtId="43" fontId="12" fillId="0" borderId="10" xfId="0" applyNumberFormat="1" applyFont="1" applyBorder="1" applyAlignment="1">
      <alignment horizontal="right"/>
    </xf>
    <xf numFmtId="43" fontId="12" fillId="0" borderId="7" xfId="0" applyNumberFormat="1" applyFont="1" applyBorder="1" applyAlignment="1">
      <alignment horizontal="right"/>
    </xf>
    <xf numFmtId="3" fontId="3" fillId="6" borderId="0" xfId="0" applyNumberFormat="1" applyFont="1" applyFill="1" applyAlignment="1">
      <alignment horizontal="right"/>
    </xf>
    <xf numFmtId="4" fontId="12" fillId="0" borderId="10" xfId="0" quotePrefix="1" applyNumberFormat="1" applyFont="1" applyFill="1" applyBorder="1" applyAlignment="1">
      <alignment horizontal="right"/>
    </xf>
    <xf numFmtId="2" fontId="12" fillId="0" borderId="7" xfId="1" applyNumberFormat="1" applyFont="1" applyBorder="1" applyAlignment="1">
      <alignment horizontal="right"/>
    </xf>
    <xf numFmtId="3" fontId="9" fillId="3" borderId="1" xfId="0" applyNumberFormat="1" applyFont="1" applyFill="1" applyBorder="1" applyAlignment="1">
      <alignment horizontal="left"/>
    </xf>
    <xf numFmtId="4" fontId="9" fillId="3" borderId="6" xfId="1" applyNumberFormat="1" applyFont="1" applyFill="1" applyBorder="1" applyAlignment="1">
      <alignment horizontal="right"/>
    </xf>
    <xf numFmtId="43" fontId="9" fillId="0" borderId="6" xfId="1" applyFont="1" applyBorder="1" applyAlignment="1">
      <alignment horizontal="right"/>
    </xf>
    <xf numFmtId="3" fontId="11" fillId="6" borderId="0" xfId="0" applyNumberFormat="1" applyFont="1" applyFill="1" applyAlignment="1">
      <alignment horizontal="right"/>
    </xf>
    <xf numFmtId="43" fontId="12" fillId="0" borderId="11" xfId="1" applyFont="1" applyBorder="1" applyAlignment="1">
      <alignment horizontal="right"/>
    </xf>
    <xf numFmtId="43" fontId="12" fillId="0" borderId="0" xfId="1" applyFont="1" applyBorder="1" applyAlignment="1">
      <alignment horizontal="left"/>
    </xf>
    <xf numFmtId="3" fontId="9" fillId="3" borderId="6" xfId="0" quotePrefix="1" applyNumberFormat="1" applyFont="1" applyFill="1" applyBorder="1" applyAlignment="1">
      <alignment horizontal="right"/>
    </xf>
    <xf numFmtId="4" fontId="9" fillId="6" borderId="6" xfId="0" quotePrefix="1" applyNumberFormat="1" applyFont="1" applyFill="1" applyBorder="1" applyAlignment="1">
      <alignment horizontal="right"/>
    </xf>
    <xf numFmtId="3" fontId="30" fillId="6" borderId="0" xfId="0" applyNumberFormat="1" applyFont="1" applyFill="1" applyAlignment="1">
      <alignment horizontal="right"/>
    </xf>
    <xf numFmtId="3" fontId="8" fillId="3" borderId="0" xfId="0" applyNumberFormat="1" applyFont="1" applyFill="1" applyAlignment="1">
      <alignment horizontal="right"/>
    </xf>
    <xf numFmtId="3" fontId="9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3" fontId="28" fillId="0" borderId="0" xfId="0" applyNumberFormat="1" applyFont="1" applyBorder="1" applyAlignment="1">
      <alignment horizontal="right"/>
    </xf>
    <xf numFmtId="3" fontId="9" fillId="3" borderId="11" xfId="0" applyNumberFormat="1" applyFont="1" applyFill="1" applyBorder="1" applyAlignment="1">
      <alignment horizontal="left"/>
    </xf>
    <xf numFmtId="3" fontId="28" fillId="0" borderId="15" xfId="0" applyNumberFormat="1" applyFont="1" applyBorder="1" applyAlignment="1">
      <alignment horizontal="right"/>
    </xf>
    <xf numFmtId="3" fontId="3" fillId="0" borderId="15" xfId="0" applyNumberFormat="1" applyFont="1" applyBorder="1" applyAlignment="1">
      <alignment horizontal="right"/>
    </xf>
    <xf numFmtId="3" fontId="3" fillId="0" borderId="15" xfId="0" applyNumberFormat="1" applyFont="1" applyBorder="1" applyAlignment="1">
      <alignment horizontal="left"/>
    </xf>
    <xf numFmtId="4" fontId="17" fillId="3" borderId="6" xfId="0" quotePrefix="1" applyNumberFormat="1" applyFont="1" applyFill="1" applyBorder="1" applyAlignment="1">
      <alignment horizontal="right"/>
    </xf>
    <xf numFmtId="4" fontId="12" fillId="3" borderId="6" xfId="0" applyNumberFormat="1" applyFont="1" applyFill="1" applyBorder="1" applyAlignment="1">
      <alignment horizontal="right"/>
    </xf>
    <xf numFmtId="3" fontId="34" fillId="3" borderId="6" xfId="0" applyNumberFormat="1" applyFont="1" applyFill="1" applyBorder="1" applyAlignment="1">
      <alignment horizontal="center"/>
    </xf>
    <xf numFmtId="3" fontId="35" fillId="3" borderId="6" xfId="0" applyNumberFormat="1" applyFont="1" applyFill="1" applyBorder="1" applyAlignment="1">
      <alignment horizontal="left"/>
    </xf>
    <xf numFmtId="4" fontId="3" fillId="0" borderId="0" xfId="0" applyNumberFormat="1" applyFont="1" applyAlignment="1">
      <alignment horizontal="right"/>
    </xf>
    <xf numFmtId="3" fontId="9" fillId="3" borderId="1" xfId="0" quotePrefix="1" applyNumberFormat="1" applyFont="1" applyFill="1" applyBorder="1" applyAlignment="1">
      <alignment horizontal="right"/>
    </xf>
    <xf numFmtId="43" fontId="9" fillId="3" borderId="6" xfId="1" applyFont="1" applyFill="1" applyBorder="1" applyAlignment="1"/>
    <xf numFmtId="43" fontId="3" fillId="3" borderId="6" xfId="1" applyFont="1" applyFill="1" applyBorder="1" applyAlignment="1">
      <alignment horizontal="right"/>
    </xf>
    <xf numFmtId="3" fontId="11" fillId="3" borderId="1" xfId="0" applyNumberFormat="1" applyFont="1" applyFill="1" applyBorder="1" applyAlignment="1"/>
    <xf numFmtId="4" fontId="3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43" fontId="8" fillId="0" borderId="0" xfId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Federica\Bilancio%20Preventivo\Bilancio_Preventivo_2021\Preventivo_2021_07-04-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riassuntivo"/>
      <sheetName val="preventivo economico"/>
      <sheetName val="tabella dimostrativa"/>
      <sheetName val="ENTRATE 2021"/>
      <sheetName val="USCITE 2021"/>
      <sheetName val="USCITE PER RACCORDO ECONOMICO"/>
    </sheetNames>
    <sheetDataSet>
      <sheetData sheetId="0"/>
      <sheetData sheetId="1"/>
      <sheetData sheetId="2">
        <row r="26">
          <cell r="I26">
            <v>1942578.6500000006</v>
          </cell>
        </row>
        <row r="57">
          <cell r="G57">
            <v>2284246.0800000005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06"/>
  <sheetViews>
    <sheetView tabSelected="1" workbookViewId="0">
      <selection sqref="A1:F1"/>
    </sheetView>
  </sheetViews>
  <sheetFormatPr defaultRowHeight="12.75" x14ac:dyDescent="0.2"/>
  <cols>
    <col min="1" max="1" width="38.5703125" style="16" customWidth="1"/>
    <col min="2" max="2" width="11.85546875" style="208" customWidth="1"/>
    <col min="3" max="3" width="14.7109375" style="208" customWidth="1"/>
    <col min="4" max="4" width="11" style="16" customWidth="1"/>
    <col min="5" max="5" width="12.5703125" style="208" customWidth="1"/>
    <col min="6" max="6" width="12.7109375" style="211" customWidth="1"/>
    <col min="7" max="7" width="13.140625" style="16" hidden="1" customWidth="1"/>
    <col min="8" max="8" width="13.7109375" style="16" hidden="1" customWidth="1"/>
    <col min="9" max="9" width="7.140625" style="16" customWidth="1"/>
    <col min="10" max="10" width="6.85546875" style="16" customWidth="1"/>
    <col min="11" max="11" width="6.5703125" style="16" customWidth="1"/>
    <col min="12" max="12" width="9.5703125" style="16" customWidth="1"/>
    <col min="13" max="15" width="13.7109375" style="16" customWidth="1"/>
    <col min="16" max="16" width="12.7109375" style="17" customWidth="1"/>
    <col min="17" max="17" width="13.28515625" style="16" customWidth="1"/>
    <col min="18" max="18" width="14" style="16" customWidth="1"/>
    <col min="19" max="16384" width="9.140625" style="16"/>
  </cols>
  <sheetData>
    <row r="1" spans="1:18" s="5" customFormat="1" ht="18.75" x14ac:dyDescent="0.3">
      <c r="A1" s="1" t="s">
        <v>0</v>
      </c>
      <c r="B1" s="2"/>
      <c r="C1" s="2"/>
      <c r="D1" s="2"/>
      <c r="E1" s="2"/>
      <c r="F1" s="3"/>
      <c r="G1" s="4"/>
      <c r="H1" s="4"/>
      <c r="I1" s="4"/>
      <c r="J1" s="4"/>
      <c r="K1" s="4"/>
      <c r="P1" s="6"/>
    </row>
    <row r="2" spans="1:18" ht="18.75" x14ac:dyDescent="0.3">
      <c r="A2" s="7" t="s">
        <v>1</v>
      </c>
      <c r="B2" s="8"/>
      <c r="C2" s="9"/>
      <c r="D2" s="10"/>
      <c r="E2" s="11"/>
      <c r="F2" s="12"/>
      <c r="G2" s="13"/>
      <c r="H2" s="14"/>
      <c r="I2" s="15"/>
      <c r="J2" s="15"/>
      <c r="K2" s="15"/>
    </row>
    <row r="3" spans="1:18" x14ac:dyDescent="0.2">
      <c r="A3" s="18"/>
      <c r="B3" s="19"/>
      <c r="C3" s="20"/>
      <c r="D3" s="21"/>
      <c r="E3" s="22"/>
      <c r="F3" s="23"/>
      <c r="G3" s="24"/>
      <c r="H3" s="25"/>
      <c r="J3" s="5"/>
      <c r="K3" s="5"/>
    </row>
    <row r="4" spans="1:18" s="30" customFormat="1" ht="33.75" x14ac:dyDescent="0.2">
      <c r="A4" s="26" t="s">
        <v>2</v>
      </c>
      <c r="B4" s="26" t="s">
        <v>3</v>
      </c>
      <c r="C4" s="27" t="s">
        <v>4</v>
      </c>
      <c r="D4" s="26" t="s">
        <v>5</v>
      </c>
      <c r="E4" s="27" t="s">
        <v>6</v>
      </c>
      <c r="F4" s="28" t="s">
        <v>7</v>
      </c>
      <c r="G4" s="29"/>
      <c r="H4" s="29"/>
      <c r="J4" s="31"/>
      <c r="K4" s="31"/>
      <c r="P4" s="32"/>
    </row>
    <row r="5" spans="1:18" s="30" customFormat="1" ht="11.25" x14ac:dyDescent="0.2">
      <c r="A5" s="33"/>
      <c r="B5" s="34" t="s">
        <v>8</v>
      </c>
      <c r="C5" s="33" t="s">
        <v>9</v>
      </c>
      <c r="D5" s="33" t="s">
        <v>10</v>
      </c>
      <c r="E5" s="33" t="s">
        <v>11</v>
      </c>
      <c r="F5" s="35" t="s">
        <v>12</v>
      </c>
      <c r="G5" s="36"/>
      <c r="H5" s="36"/>
      <c r="I5" s="37"/>
      <c r="J5" s="38"/>
      <c r="K5" s="39"/>
      <c r="P5" s="32"/>
    </row>
    <row r="6" spans="1:18" s="49" customFormat="1" ht="11.25" x14ac:dyDescent="0.2">
      <c r="A6" s="40" t="s">
        <v>13</v>
      </c>
      <c r="B6" s="41" t="s">
        <v>14</v>
      </c>
      <c r="C6" s="42">
        <v>1328512.0900000001</v>
      </c>
      <c r="D6" s="43"/>
      <c r="E6" s="44">
        <f>+'[1]tabella dimostrativa'!I26</f>
        <v>1942578.6500000006</v>
      </c>
      <c r="F6" s="45"/>
      <c r="G6" s="46"/>
      <c r="H6" s="47"/>
      <c r="I6" s="48"/>
    </row>
    <row r="7" spans="1:18" s="49" customFormat="1" ht="12" thickBot="1" x14ac:dyDescent="0.25">
      <c r="A7" s="50" t="s">
        <v>15</v>
      </c>
      <c r="B7" s="51" t="s">
        <v>14</v>
      </c>
      <c r="C7" s="52">
        <v>1744674.82</v>
      </c>
      <c r="D7" s="53"/>
      <c r="E7" s="54"/>
      <c r="F7" s="55">
        <f>+'[1]tabella dimostrativa'!G57</f>
        <v>2284246.0800000005</v>
      </c>
      <c r="G7" s="56"/>
      <c r="H7" s="56"/>
      <c r="I7" s="48"/>
    </row>
    <row r="8" spans="1:18" s="62" customFormat="1" ht="12" thickTop="1" x14ac:dyDescent="0.2">
      <c r="A8" s="57" t="s">
        <v>16</v>
      </c>
      <c r="B8" s="58">
        <f>B10+B19+B30+B35</f>
        <v>950616.29</v>
      </c>
      <c r="C8" s="59">
        <f>C10+C19+C30+C35</f>
        <v>2952690</v>
      </c>
      <c r="D8" s="60">
        <f>E8-C8</f>
        <v>-314824.75999999978</v>
      </c>
      <c r="E8" s="58">
        <f>E10+E19+E30+E35</f>
        <v>2637865.2400000002</v>
      </c>
      <c r="F8" s="61">
        <f>F10+F19+F30+F35</f>
        <v>2723220</v>
      </c>
      <c r="G8" s="61"/>
      <c r="H8" s="61"/>
      <c r="I8" s="37"/>
      <c r="P8" s="63"/>
    </row>
    <row r="9" spans="1:18" s="62" customFormat="1" ht="11.25" x14ac:dyDescent="0.2">
      <c r="A9" s="64"/>
      <c r="B9" s="65"/>
      <c r="C9" s="66"/>
      <c r="D9" s="67"/>
      <c r="E9" s="65"/>
      <c r="F9" s="68"/>
      <c r="G9" s="69"/>
      <c r="H9" s="69"/>
      <c r="I9" s="37"/>
      <c r="P9" s="63"/>
    </row>
    <row r="10" spans="1:18" s="77" customFormat="1" ht="11.25" x14ac:dyDescent="0.2">
      <c r="A10" s="64" t="s">
        <v>17</v>
      </c>
      <c r="B10" s="70">
        <f>SUM(B11:B17)</f>
        <v>288538.07</v>
      </c>
      <c r="C10" s="70">
        <f>SUM(C11:C17)</f>
        <v>2531340</v>
      </c>
      <c r="D10" s="71">
        <f t="shared" ref="D10:D17" si="0">E10-C10</f>
        <v>-78060</v>
      </c>
      <c r="E10" s="70">
        <f>SUM(E11:E17)</f>
        <v>2453280</v>
      </c>
      <c r="F10" s="72">
        <f>SUM(F11:F17)</f>
        <v>2517520</v>
      </c>
      <c r="G10" s="73"/>
      <c r="H10" s="73"/>
      <c r="I10" s="74"/>
      <c r="J10" s="75"/>
      <c r="K10" s="76"/>
      <c r="P10" s="78"/>
    </row>
    <row r="11" spans="1:18" s="77" customFormat="1" ht="11.25" x14ac:dyDescent="0.2">
      <c r="A11" s="79" t="s">
        <v>18</v>
      </c>
      <c r="B11" s="80">
        <v>278383.68</v>
      </c>
      <c r="C11" s="80">
        <v>2362020</v>
      </c>
      <c r="D11" s="81">
        <f t="shared" si="0"/>
        <v>-61860</v>
      </c>
      <c r="E11" s="82">
        <v>2300160</v>
      </c>
      <c r="F11" s="82">
        <v>2370000</v>
      </c>
      <c r="G11" s="83"/>
      <c r="H11" s="84"/>
      <c r="I11" s="85"/>
      <c r="J11" s="75"/>
      <c r="K11" s="75"/>
      <c r="P11" s="78"/>
    </row>
    <row r="12" spans="1:18" s="77" customFormat="1" ht="11.25" x14ac:dyDescent="0.2">
      <c r="A12" s="79" t="s">
        <v>19</v>
      </c>
      <c r="B12" s="80">
        <v>8351.0499999999993</v>
      </c>
      <c r="C12" s="80">
        <v>35220</v>
      </c>
      <c r="D12" s="81">
        <f t="shared" si="0"/>
        <v>-420</v>
      </c>
      <c r="E12" s="80">
        <v>34800</v>
      </c>
      <c r="F12" s="82">
        <v>30000</v>
      </c>
      <c r="G12" s="83"/>
      <c r="H12" s="84"/>
      <c r="I12" s="74"/>
      <c r="J12" s="75"/>
      <c r="K12" s="75"/>
      <c r="M12" s="86"/>
      <c r="P12" s="78"/>
    </row>
    <row r="13" spans="1:18" s="77" customFormat="1" ht="11.25" x14ac:dyDescent="0.2">
      <c r="A13" s="79" t="s">
        <v>20</v>
      </c>
      <c r="B13" s="80">
        <v>0</v>
      </c>
      <c r="C13" s="80">
        <v>45150</v>
      </c>
      <c r="D13" s="81">
        <f t="shared" si="0"/>
        <v>-3150</v>
      </c>
      <c r="E13" s="80">
        <v>42000</v>
      </c>
      <c r="F13" s="82">
        <v>42000</v>
      </c>
      <c r="G13" s="83"/>
      <c r="H13" s="84"/>
      <c r="I13" s="74"/>
      <c r="J13" s="87"/>
      <c r="K13" s="75"/>
      <c r="L13" s="88"/>
      <c r="M13" s="89"/>
      <c r="N13" s="88"/>
      <c r="O13" s="88"/>
      <c r="P13" s="90"/>
      <c r="Q13" s="88"/>
      <c r="R13" s="88"/>
    </row>
    <row r="14" spans="1:18" s="77" customFormat="1" ht="11.25" x14ac:dyDescent="0.2">
      <c r="A14" s="79" t="s">
        <v>21</v>
      </c>
      <c r="B14" s="80">
        <v>0</v>
      </c>
      <c r="C14" s="91">
        <v>1050</v>
      </c>
      <c r="D14" s="80">
        <f t="shared" si="0"/>
        <v>-630</v>
      </c>
      <c r="E14" s="91">
        <v>420</v>
      </c>
      <c r="F14" s="82">
        <v>420</v>
      </c>
      <c r="G14" s="83"/>
      <c r="H14" s="84"/>
      <c r="I14" s="74"/>
      <c r="J14" s="75"/>
      <c r="K14" s="75"/>
      <c r="L14" s="88"/>
      <c r="M14" s="89"/>
      <c r="N14" s="88"/>
      <c r="O14" s="88"/>
      <c r="P14" s="90"/>
      <c r="Q14" s="88"/>
      <c r="R14" s="88"/>
    </row>
    <row r="15" spans="1:18" s="77" customFormat="1" ht="11.25" x14ac:dyDescent="0.2">
      <c r="A15" s="79" t="s">
        <v>22</v>
      </c>
      <c r="B15" s="92">
        <v>0</v>
      </c>
      <c r="C15" s="81">
        <v>58500</v>
      </c>
      <c r="D15" s="81">
        <f t="shared" si="0"/>
        <v>-13500</v>
      </c>
      <c r="E15" s="81">
        <v>45000</v>
      </c>
      <c r="F15" s="93">
        <v>45000</v>
      </c>
      <c r="G15" s="94"/>
      <c r="H15" s="84"/>
      <c r="I15" s="74"/>
      <c r="J15" s="75"/>
      <c r="K15" s="75"/>
      <c r="L15" s="88"/>
      <c r="M15" s="89"/>
      <c r="N15" s="88"/>
      <c r="O15" s="88"/>
      <c r="P15" s="90"/>
      <c r="Q15" s="88"/>
      <c r="R15" s="88"/>
    </row>
    <row r="16" spans="1:18" s="77" customFormat="1" ht="11.25" x14ac:dyDescent="0.2">
      <c r="A16" s="79" t="s">
        <v>23</v>
      </c>
      <c r="B16" s="80">
        <v>0</v>
      </c>
      <c r="C16" s="91">
        <v>3150</v>
      </c>
      <c r="D16" s="80">
        <f t="shared" si="0"/>
        <v>-1050</v>
      </c>
      <c r="E16" s="91">
        <v>2100</v>
      </c>
      <c r="F16" s="82">
        <v>2100</v>
      </c>
      <c r="G16" s="83"/>
      <c r="H16" s="84"/>
      <c r="I16" s="74"/>
      <c r="J16" s="75"/>
      <c r="K16" s="75"/>
      <c r="L16" s="88"/>
      <c r="M16" s="89"/>
      <c r="N16" s="88"/>
      <c r="O16" s="88"/>
      <c r="P16" s="90"/>
      <c r="Q16" s="88"/>
      <c r="R16" s="88"/>
    </row>
    <row r="17" spans="1:21" s="30" customFormat="1" ht="11.25" x14ac:dyDescent="0.2">
      <c r="A17" s="95" t="s">
        <v>24</v>
      </c>
      <c r="B17" s="80">
        <v>1803.34</v>
      </c>
      <c r="C17" s="80">
        <v>26250</v>
      </c>
      <c r="D17" s="81">
        <f t="shared" si="0"/>
        <v>2550</v>
      </c>
      <c r="E17" s="82">
        <v>28800</v>
      </c>
      <c r="F17" s="82">
        <v>28000</v>
      </c>
      <c r="G17" s="96"/>
      <c r="H17" s="97"/>
      <c r="I17" s="74"/>
      <c r="J17" s="87"/>
      <c r="K17" s="92"/>
      <c r="L17" s="92"/>
      <c r="M17" s="92"/>
      <c r="N17" s="92"/>
      <c r="O17" s="98"/>
      <c r="P17" s="99"/>
      <c r="Q17" s="31"/>
      <c r="R17" s="31"/>
    </row>
    <row r="18" spans="1:21" s="30" customFormat="1" ht="11.25" x14ac:dyDescent="0.2">
      <c r="A18" s="100"/>
      <c r="B18" s="101"/>
      <c r="C18" s="101"/>
      <c r="D18" s="102"/>
      <c r="E18" s="101"/>
      <c r="F18" s="103"/>
      <c r="G18" s="104"/>
      <c r="H18" s="105"/>
      <c r="I18" s="75"/>
      <c r="J18" s="75"/>
      <c r="K18" s="75"/>
      <c r="P18" s="32"/>
    </row>
    <row r="19" spans="1:21" s="77" customFormat="1" ht="11.25" x14ac:dyDescent="0.2">
      <c r="A19" s="106" t="s">
        <v>25</v>
      </c>
      <c r="B19" s="71">
        <f>SUM(B20:B28)</f>
        <v>646109.66999999993</v>
      </c>
      <c r="C19" s="71">
        <f>SUM(C20:C28)</f>
        <v>396932</v>
      </c>
      <c r="D19" s="71">
        <f t="shared" ref="D19:D24" si="1">E19-C19</f>
        <v>-230193.76</v>
      </c>
      <c r="E19" s="71">
        <f>SUM(E20:E28)</f>
        <v>166738.23999999999</v>
      </c>
      <c r="F19" s="72">
        <f>SUM(F20:F28)</f>
        <v>187853</v>
      </c>
      <c r="G19" s="107"/>
      <c r="H19" s="108"/>
      <c r="I19" s="109"/>
      <c r="J19" s="75"/>
      <c r="K19" s="75"/>
      <c r="O19" s="30"/>
      <c r="P19" s="78"/>
    </row>
    <row r="20" spans="1:21" s="77" customFormat="1" ht="11.25" x14ac:dyDescent="0.2">
      <c r="A20" s="100" t="s">
        <v>26</v>
      </c>
      <c r="B20" s="110">
        <v>29560.84</v>
      </c>
      <c r="C20" s="81">
        <v>200</v>
      </c>
      <c r="D20" s="81">
        <f t="shared" si="1"/>
        <v>2800</v>
      </c>
      <c r="E20" s="81">
        <v>3000</v>
      </c>
      <c r="F20" s="82">
        <v>3000</v>
      </c>
      <c r="G20" s="111"/>
      <c r="H20" s="112"/>
      <c r="I20" s="109"/>
      <c r="J20" s="75"/>
      <c r="K20" s="75"/>
      <c r="O20" s="30"/>
      <c r="P20" s="78"/>
    </row>
    <row r="21" spans="1:21" s="77" customFormat="1" ht="11.25" x14ac:dyDescent="0.2">
      <c r="A21" s="100" t="s">
        <v>27</v>
      </c>
      <c r="B21" s="110">
        <v>55008.21</v>
      </c>
      <c r="C21" s="81">
        <v>70000</v>
      </c>
      <c r="D21" s="81">
        <f t="shared" si="1"/>
        <v>-15000</v>
      </c>
      <c r="E21" s="81">
        <v>55000</v>
      </c>
      <c r="F21" s="82">
        <v>70000</v>
      </c>
      <c r="G21" s="113"/>
      <c r="H21" s="84"/>
      <c r="I21" s="109"/>
      <c r="J21" s="75"/>
      <c r="K21" s="75"/>
      <c r="O21" s="30"/>
      <c r="P21" s="78"/>
    </row>
    <row r="22" spans="1:21" s="77" customFormat="1" ht="11.25" x14ac:dyDescent="0.2">
      <c r="A22" s="100" t="s">
        <v>28</v>
      </c>
      <c r="B22" s="110">
        <v>0</v>
      </c>
      <c r="C22" s="81">
        <v>316</v>
      </c>
      <c r="D22" s="81">
        <f t="shared" si="1"/>
        <v>-79</v>
      </c>
      <c r="E22" s="81">
        <v>237</v>
      </c>
      <c r="F22" s="82">
        <v>237</v>
      </c>
      <c r="G22" s="113"/>
      <c r="H22" s="84"/>
      <c r="I22" s="85"/>
      <c r="J22" s="87"/>
      <c r="K22" s="114"/>
      <c r="L22" s="92"/>
      <c r="M22" s="92"/>
      <c r="N22" s="92"/>
      <c r="O22" s="98"/>
      <c r="P22" s="87"/>
      <c r="Q22" s="110"/>
      <c r="R22" s="81"/>
      <c r="S22" s="81"/>
      <c r="T22" s="81"/>
      <c r="U22" s="82"/>
    </row>
    <row r="23" spans="1:21" s="77" customFormat="1" ht="11.25" x14ac:dyDescent="0.2">
      <c r="A23" s="100" t="s">
        <v>29</v>
      </c>
      <c r="B23" s="110">
        <v>0</v>
      </c>
      <c r="C23" s="81">
        <v>616</v>
      </c>
      <c r="D23" s="81">
        <f t="shared" si="1"/>
        <v>0</v>
      </c>
      <c r="E23" s="81">
        <v>616</v>
      </c>
      <c r="F23" s="82">
        <v>616</v>
      </c>
      <c r="G23" s="113"/>
      <c r="H23" s="115"/>
      <c r="I23" s="85"/>
      <c r="J23" s="75"/>
      <c r="K23" s="75"/>
      <c r="O23" s="30"/>
      <c r="P23" s="78"/>
    </row>
    <row r="24" spans="1:21" s="77" customFormat="1" ht="11.25" x14ac:dyDescent="0.2">
      <c r="A24" s="100" t="s">
        <v>30</v>
      </c>
      <c r="B24" s="110">
        <v>0</v>
      </c>
      <c r="C24" s="81">
        <v>300</v>
      </c>
      <c r="D24" s="81">
        <f t="shared" si="1"/>
        <v>200</v>
      </c>
      <c r="E24" s="81">
        <v>500</v>
      </c>
      <c r="F24" s="82">
        <v>500</v>
      </c>
      <c r="G24" s="113"/>
      <c r="H24" s="115"/>
      <c r="I24" s="85"/>
      <c r="J24" s="75"/>
      <c r="K24" s="75"/>
      <c r="O24" s="30"/>
      <c r="P24" s="78"/>
    </row>
    <row r="25" spans="1:21" s="77" customFormat="1" ht="11.25" x14ac:dyDescent="0.2">
      <c r="A25" s="100" t="s">
        <v>31</v>
      </c>
      <c r="B25" s="116">
        <v>0</v>
      </c>
      <c r="C25" s="81">
        <v>3000</v>
      </c>
      <c r="D25" s="80">
        <f>E25-C25</f>
        <v>-3000</v>
      </c>
      <c r="E25" s="81">
        <v>0</v>
      </c>
      <c r="F25" s="82">
        <v>0</v>
      </c>
      <c r="G25" s="113"/>
      <c r="H25" s="115"/>
      <c r="I25" s="85"/>
      <c r="J25" s="75"/>
      <c r="K25" s="75"/>
      <c r="O25" s="30"/>
      <c r="P25" s="78"/>
    </row>
    <row r="26" spans="1:21" s="77" customFormat="1" ht="11.25" x14ac:dyDescent="0.2">
      <c r="A26" s="100" t="s">
        <v>32</v>
      </c>
      <c r="B26" s="110">
        <v>53292.7</v>
      </c>
      <c r="C26" s="81">
        <v>40000</v>
      </c>
      <c r="D26" s="81">
        <f t="shared" ref="D26:D27" si="2">E26-C26</f>
        <v>0</v>
      </c>
      <c r="E26" s="81">
        <v>40000</v>
      </c>
      <c r="F26" s="82">
        <v>33000</v>
      </c>
      <c r="G26" s="113"/>
      <c r="H26" s="115"/>
      <c r="I26" s="85"/>
      <c r="J26" s="75"/>
      <c r="K26" s="75"/>
      <c r="O26" s="30"/>
      <c r="P26" s="78"/>
    </row>
    <row r="27" spans="1:21" s="77" customFormat="1" ht="11.25" x14ac:dyDescent="0.2">
      <c r="A27" s="100" t="s">
        <v>33</v>
      </c>
      <c r="B27" s="116">
        <v>508247.92</v>
      </c>
      <c r="C27" s="81">
        <v>280000</v>
      </c>
      <c r="D27" s="80">
        <f t="shared" si="2"/>
        <v>-213114.76</v>
      </c>
      <c r="E27" s="81">
        <v>66885.240000000005</v>
      </c>
      <c r="F27" s="82">
        <v>80000</v>
      </c>
      <c r="G27" s="117"/>
      <c r="H27" s="118"/>
      <c r="I27" s="109"/>
      <c r="J27" s="75"/>
      <c r="K27" s="75"/>
      <c r="O27" s="30"/>
      <c r="P27" s="78"/>
    </row>
    <row r="28" spans="1:21" s="77" customFormat="1" ht="11.25" x14ac:dyDescent="0.2">
      <c r="A28" s="95" t="s">
        <v>34</v>
      </c>
      <c r="B28" s="119">
        <v>0</v>
      </c>
      <c r="C28" s="120">
        <v>2500</v>
      </c>
      <c r="D28" s="120">
        <f>E28-C28</f>
        <v>-2000</v>
      </c>
      <c r="E28" s="120">
        <v>500</v>
      </c>
      <c r="F28" s="121">
        <v>500</v>
      </c>
      <c r="G28" s="117"/>
      <c r="H28" s="118"/>
      <c r="I28" s="122"/>
      <c r="J28" s="75"/>
      <c r="K28" s="75"/>
      <c r="O28" s="30"/>
      <c r="P28" s="78"/>
    </row>
    <row r="29" spans="1:21" s="77" customFormat="1" ht="11.25" x14ac:dyDescent="0.2">
      <c r="A29" s="123"/>
      <c r="B29" s="124"/>
      <c r="C29" s="125"/>
      <c r="D29" s="70"/>
      <c r="E29" s="125"/>
      <c r="F29" s="45"/>
      <c r="G29" s="126"/>
      <c r="H29" s="105"/>
      <c r="I29" s="75"/>
      <c r="J29" s="75"/>
      <c r="K29" s="75"/>
      <c r="P29" s="78"/>
    </row>
    <row r="30" spans="1:21" s="77" customFormat="1" ht="11.25" x14ac:dyDescent="0.2">
      <c r="A30" s="64" t="s">
        <v>35</v>
      </c>
      <c r="B30" s="127">
        <f>SUM(B31:B33)</f>
        <v>15968.550000000001</v>
      </c>
      <c r="C30" s="70">
        <f>SUM(C31:C33)</f>
        <v>900</v>
      </c>
      <c r="D30" s="70">
        <f>E30-C30</f>
        <v>100</v>
      </c>
      <c r="E30" s="70">
        <f>SUM(E31:E33)</f>
        <v>1000</v>
      </c>
      <c r="F30" s="128">
        <f>SUM(F31:F33)</f>
        <v>1000</v>
      </c>
      <c r="G30" s="108"/>
      <c r="H30" s="108"/>
      <c r="I30" s="75"/>
      <c r="J30" s="75"/>
      <c r="K30" s="75"/>
      <c r="P30" s="78"/>
    </row>
    <row r="31" spans="1:21" s="77" customFormat="1" ht="11.25" x14ac:dyDescent="0.2">
      <c r="A31" s="100" t="s">
        <v>36</v>
      </c>
      <c r="B31" s="116">
        <v>197.79</v>
      </c>
      <c r="C31" s="81">
        <v>900</v>
      </c>
      <c r="D31" s="81">
        <f>E31-C31</f>
        <v>100</v>
      </c>
      <c r="E31" s="81">
        <v>1000</v>
      </c>
      <c r="F31" s="82">
        <v>1000</v>
      </c>
      <c r="G31" s="129"/>
      <c r="H31" s="130"/>
      <c r="I31" s="75"/>
      <c r="J31" s="75"/>
      <c r="K31" s="75"/>
      <c r="P31" s="78"/>
    </row>
    <row r="32" spans="1:21" s="77" customFormat="1" ht="11.25" x14ac:dyDescent="0.2">
      <c r="A32" s="100" t="s">
        <v>37</v>
      </c>
      <c r="B32" s="116">
        <v>15770.76</v>
      </c>
      <c r="C32" s="91">
        <v>0</v>
      </c>
      <c r="D32" s="81">
        <f>E32-C32</f>
        <v>0</v>
      </c>
      <c r="E32" s="80">
        <v>0</v>
      </c>
      <c r="F32" s="82">
        <v>0</v>
      </c>
      <c r="G32" s="84"/>
      <c r="H32" s="131"/>
      <c r="I32" s="75"/>
      <c r="J32" s="87"/>
      <c r="K32" s="114"/>
      <c r="L32" s="92"/>
      <c r="M32" s="92"/>
      <c r="N32" s="92"/>
      <c r="O32" s="132"/>
      <c r="P32" s="78"/>
    </row>
    <row r="33" spans="1:66" s="77" customFormat="1" ht="11.25" x14ac:dyDescent="0.2">
      <c r="A33" s="100" t="s">
        <v>38</v>
      </c>
      <c r="B33" s="133">
        <v>0</v>
      </c>
      <c r="C33" s="80">
        <v>0</v>
      </c>
      <c r="D33" s="81">
        <f>E33-C33</f>
        <v>0</v>
      </c>
      <c r="E33" s="80">
        <v>0</v>
      </c>
      <c r="F33" s="82">
        <v>0</v>
      </c>
      <c r="G33" s="84"/>
      <c r="H33" s="84"/>
      <c r="I33" s="75"/>
      <c r="J33" s="75"/>
      <c r="K33" s="75"/>
      <c r="P33" s="78"/>
    </row>
    <row r="34" spans="1:66" s="30" customFormat="1" ht="11.25" customHeight="1" x14ac:dyDescent="0.2">
      <c r="A34" s="134"/>
      <c r="B34" s="135"/>
      <c r="C34" s="136"/>
      <c r="D34" s="67"/>
      <c r="E34" s="136"/>
      <c r="F34" s="137"/>
      <c r="G34" s="104"/>
      <c r="H34" s="105"/>
      <c r="I34" s="75"/>
      <c r="J34" s="75"/>
      <c r="K34" s="75"/>
      <c r="P34" s="32"/>
    </row>
    <row r="35" spans="1:66" s="77" customFormat="1" ht="11.25" customHeight="1" x14ac:dyDescent="0.2">
      <c r="A35" s="106" t="s">
        <v>39</v>
      </c>
      <c r="B35" s="43">
        <f>SUM(B36:B40)</f>
        <v>0</v>
      </c>
      <c r="C35" s="43">
        <f>SUM(C36:C40)</f>
        <v>23518</v>
      </c>
      <c r="D35" s="71">
        <f t="shared" ref="D35:D40" si="3">E35-C35</f>
        <v>-6671</v>
      </c>
      <c r="E35" s="43">
        <f>SUM(E36:E40)</f>
        <v>16847</v>
      </c>
      <c r="F35" s="128">
        <f>SUM(F36:F40)</f>
        <v>16847</v>
      </c>
      <c r="G35" s="138"/>
      <c r="H35" s="138"/>
      <c r="I35" s="75"/>
      <c r="J35" s="75"/>
      <c r="K35" s="75"/>
      <c r="P35" s="78"/>
    </row>
    <row r="36" spans="1:66" s="77" customFormat="1" ht="11.25" customHeight="1" x14ac:dyDescent="0.2">
      <c r="A36" s="100" t="s">
        <v>40</v>
      </c>
      <c r="B36" s="110">
        <v>0</v>
      </c>
      <c r="C36" s="81">
        <v>100</v>
      </c>
      <c r="D36" s="81">
        <f t="shared" si="3"/>
        <v>0</v>
      </c>
      <c r="E36" s="81">
        <v>100</v>
      </c>
      <c r="F36" s="82">
        <v>100</v>
      </c>
      <c r="G36" s="139"/>
      <c r="H36" s="139"/>
      <c r="I36" s="75"/>
      <c r="J36" s="75"/>
      <c r="K36" s="75"/>
      <c r="P36" s="78"/>
    </row>
    <row r="37" spans="1:66" s="77" customFormat="1" ht="11.25" customHeight="1" x14ac:dyDescent="0.2">
      <c r="A37" s="100" t="s">
        <v>41</v>
      </c>
      <c r="B37" s="110">
        <v>0</v>
      </c>
      <c r="C37" s="81">
        <v>2684</v>
      </c>
      <c r="D37" s="81">
        <f t="shared" si="3"/>
        <v>-671</v>
      </c>
      <c r="E37" s="81">
        <v>2013</v>
      </c>
      <c r="F37" s="82">
        <v>2013</v>
      </c>
      <c r="G37" s="139"/>
      <c r="H37" s="139"/>
      <c r="I37" s="75"/>
      <c r="J37" s="75"/>
      <c r="K37" s="75"/>
      <c r="P37" s="78"/>
    </row>
    <row r="38" spans="1:66" s="77" customFormat="1" ht="11.25" customHeight="1" x14ac:dyDescent="0.2">
      <c r="A38" s="100" t="s">
        <v>42</v>
      </c>
      <c r="B38" s="110">
        <v>0</v>
      </c>
      <c r="C38" s="81">
        <v>3234</v>
      </c>
      <c r="D38" s="81">
        <f t="shared" si="3"/>
        <v>0</v>
      </c>
      <c r="E38" s="81">
        <v>3234</v>
      </c>
      <c r="F38" s="82">
        <v>3234</v>
      </c>
      <c r="G38" s="129"/>
      <c r="H38" s="139"/>
      <c r="I38" s="75"/>
      <c r="J38" s="87"/>
      <c r="K38" s="114"/>
      <c r="L38" s="92"/>
      <c r="M38" s="92"/>
      <c r="N38" s="92"/>
      <c r="O38" s="98"/>
      <c r="P38" s="78"/>
    </row>
    <row r="39" spans="1:66" s="77" customFormat="1" ht="11.25" customHeight="1" x14ac:dyDescent="0.2">
      <c r="A39" s="100" t="s">
        <v>43</v>
      </c>
      <c r="B39" s="110">
        <v>0</v>
      </c>
      <c r="C39" s="81">
        <v>10000</v>
      </c>
      <c r="D39" s="81">
        <f t="shared" si="3"/>
        <v>0</v>
      </c>
      <c r="E39" s="81">
        <v>10000</v>
      </c>
      <c r="F39" s="82">
        <v>10000</v>
      </c>
      <c r="G39" s="139"/>
      <c r="H39" s="139"/>
      <c r="I39" s="75"/>
      <c r="J39" s="75"/>
      <c r="K39" s="75"/>
      <c r="P39" s="78"/>
    </row>
    <row r="40" spans="1:66" s="77" customFormat="1" ht="11.25" customHeight="1" x14ac:dyDescent="0.2">
      <c r="A40" s="100" t="s">
        <v>44</v>
      </c>
      <c r="B40" s="116">
        <v>0</v>
      </c>
      <c r="C40" s="81">
        <v>7500</v>
      </c>
      <c r="D40" s="81">
        <f t="shared" si="3"/>
        <v>-6000</v>
      </c>
      <c r="E40" s="81">
        <v>1500</v>
      </c>
      <c r="F40" s="82">
        <v>1500</v>
      </c>
      <c r="G40" s="139"/>
      <c r="H40" s="139"/>
      <c r="I40" s="75"/>
      <c r="J40" s="75"/>
      <c r="K40" s="75"/>
      <c r="P40" s="78"/>
    </row>
    <row r="41" spans="1:66" s="30" customFormat="1" ht="12" customHeight="1" x14ac:dyDescent="0.2">
      <c r="A41" s="140" t="s">
        <v>45</v>
      </c>
      <c r="B41" s="141">
        <v>0</v>
      </c>
      <c r="C41" s="142">
        <v>0</v>
      </c>
      <c r="D41" s="142">
        <v>0</v>
      </c>
      <c r="E41" s="142">
        <v>0</v>
      </c>
      <c r="F41" s="143">
        <v>0</v>
      </c>
      <c r="G41" s="144"/>
      <c r="H41" s="144"/>
      <c r="I41" s="75"/>
      <c r="J41" s="75"/>
      <c r="K41" s="75"/>
      <c r="M41" s="145"/>
      <c r="N41" s="145"/>
      <c r="O41" s="145"/>
      <c r="P41" s="145"/>
      <c r="Q41" s="145"/>
      <c r="R41" s="145"/>
    </row>
    <row r="42" spans="1:66" s="30" customFormat="1" ht="11.25" customHeight="1" x14ac:dyDescent="0.2">
      <c r="A42" s="100" t="s">
        <v>46</v>
      </c>
      <c r="B42" s="81">
        <v>0</v>
      </c>
      <c r="C42" s="80">
        <v>0</v>
      </c>
      <c r="D42" s="80">
        <v>0</v>
      </c>
      <c r="E42" s="80">
        <v>0</v>
      </c>
      <c r="F42" s="82">
        <v>0</v>
      </c>
      <c r="G42" s="146"/>
      <c r="H42" s="146"/>
      <c r="I42" s="75"/>
      <c r="J42" s="75"/>
      <c r="K42" s="75"/>
      <c r="M42" s="145"/>
      <c r="N42" s="145"/>
      <c r="O42" s="145"/>
      <c r="P42" s="145"/>
      <c r="Q42" s="145"/>
      <c r="R42" s="145"/>
    </row>
    <row r="43" spans="1:66" s="30" customFormat="1" ht="11.25" customHeight="1" x14ac:dyDescent="0.2">
      <c r="A43" s="100" t="s">
        <v>47</v>
      </c>
      <c r="B43" s="81">
        <v>0</v>
      </c>
      <c r="C43" s="147">
        <v>0</v>
      </c>
      <c r="D43" s="147">
        <v>0</v>
      </c>
      <c r="E43" s="147">
        <v>0</v>
      </c>
      <c r="F43" s="82">
        <v>0</v>
      </c>
      <c r="G43" s="148"/>
      <c r="H43" s="148"/>
      <c r="I43" s="75"/>
      <c r="J43" s="87"/>
      <c r="K43" s="75"/>
      <c r="M43" s="145"/>
      <c r="N43" s="145"/>
      <c r="O43" s="145"/>
      <c r="P43" s="145"/>
      <c r="Q43" s="145"/>
      <c r="R43" s="145"/>
    </row>
    <row r="44" spans="1:66" s="156" customFormat="1" ht="16.5" customHeight="1" x14ac:dyDescent="0.2">
      <c r="A44" s="149" t="s">
        <v>48</v>
      </c>
      <c r="B44" s="150">
        <f>B10+B19+B30+B35</f>
        <v>950616.29</v>
      </c>
      <c r="C44" s="151">
        <f>C10+C19+C30+C35</f>
        <v>2952690</v>
      </c>
      <c r="D44" s="58">
        <f>E44-C44</f>
        <v>-314824.75999999978</v>
      </c>
      <c r="E44" s="151">
        <f>E10+E19+E30+E35</f>
        <v>2637865.2400000002</v>
      </c>
      <c r="F44" s="152">
        <f>F10+F19+F30+F35</f>
        <v>2723220</v>
      </c>
      <c r="G44" s="153"/>
      <c r="H44" s="153"/>
      <c r="I44" s="75"/>
      <c r="J44" s="75"/>
      <c r="K44" s="75"/>
      <c r="L44" s="154"/>
      <c r="M44" s="154"/>
      <c r="N44" s="154"/>
      <c r="O44" s="154"/>
      <c r="P44" s="154"/>
      <c r="Q44" s="154"/>
      <c r="R44" s="154"/>
      <c r="S44" s="154"/>
      <c r="T44" s="155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</row>
    <row r="45" spans="1:66" s="162" customFormat="1" ht="21" customHeight="1" x14ac:dyDescent="0.3">
      <c r="A45" s="157" t="s">
        <v>49</v>
      </c>
      <c r="B45" s="158"/>
      <c r="C45" s="159"/>
      <c r="D45" s="160"/>
      <c r="E45" s="161"/>
      <c r="F45" s="12"/>
      <c r="G45" s="153"/>
      <c r="H45" s="153"/>
      <c r="I45" s="75"/>
      <c r="J45" s="75"/>
      <c r="K45" s="75"/>
      <c r="L45" s="154"/>
      <c r="M45" s="154"/>
      <c r="N45" s="154"/>
      <c r="O45" s="154"/>
      <c r="P45" s="154"/>
      <c r="Q45" s="154"/>
      <c r="R45" s="154"/>
      <c r="S45" s="154"/>
      <c r="T45" s="155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</row>
    <row r="46" spans="1:66" s="162" customFormat="1" ht="12.75" customHeight="1" x14ac:dyDescent="0.2">
      <c r="A46" s="163"/>
      <c r="B46" s="164"/>
      <c r="C46" s="165"/>
      <c r="D46" s="166"/>
      <c r="E46" s="167"/>
      <c r="F46" s="23"/>
      <c r="G46" s="153"/>
      <c r="H46" s="153"/>
      <c r="I46" s="75"/>
      <c r="J46" s="75"/>
      <c r="K46" s="75"/>
      <c r="L46" s="154"/>
      <c r="M46" s="154"/>
      <c r="N46" s="154"/>
      <c r="O46" s="154"/>
      <c r="P46" s="154"/>
      <c r="Q46" s="154"/>
      <c r="R46" s="154"/>
      <c r="S46" s="154"/>
      <c r="T46" s="155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</row>
    <row r="47" spans="1:66" s="162" customFormat="1" ht="33.75" customHeight="1" x14ac:dyDescent="0.2">
      <c r="A47" s="26" t="s">
        <v>2</v>
      </c>
      <c r="B47" s="26" t="str">
        <f>B4</f>
        <v>Residui attivi presunti al 31/12/2020</v>
      </c>
      <c r="C47" s="27" t="str">
        <f>C4</f>
        <v>Previsioni iniziali dell'anno 2020</v>
      </c>
      <c r="D47" s="26" t="s">
        <v>5</v>
      </c>
      <c r="E47" s="27" t="str">
        <f>E4</f>
        <v>Previsioni di competenza per l'anno 2021</v>
      </c>
      <c r="F47" s="28" t="str">
        <f>F4</f>
        <v>Previsioni di cassa per l'anno 2021</v>
      </c>
      <c r="G47" s="153"/>
      <c r="H47" s="153"/>
      <c r="I47" s="75"/>
      <c r="J47" s="75"/>
      <c r="K47" s="75"/>
      <c r="L47" s="154"/>
      <c r="M47" s="154"/>
      <c r="N47" s="154"/>
      <c r="O47" s="154"/>
      <c r="P47" s="154"/>
      <c r="Q47" s="154"/>
      <c r="R47" s="154"/>
      <c r="S47" s="154"/>
      <c r="T47" s="155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</row>
    <row r="48" spans="1:66" s="162" customFormat="1" ht="11.25" customHeight="1" x14ac:dyDescent="0.2">
      <c r="A48" s="33"/>
      <c r="B48" s="34" t="s">
        <v>8</v>
      </c>
      <c r="C48" s="33" t="s">
        <v>9</v>
      </c>
      <c r="D48" s="33" t="s">
        <v>10</v>
      </c>
      <c r="E48" s="33" t="s">
        <v>11</v>
      </c>
      <c r="F48" s="35" t="s">
        <v>12</v>
      </c>
      <c r="G48" s="153"/>
      <c r="H48" s="153"/>
      <c r="I48" s="75"/>
      <c r="J48" s="75"/>
      <c r="K48" s="75"/>
      <c r="L48" s="154"/>
      <c r="M48" s="154"/>
      <c r="N48" s="154"/>
      <c r="O48" s="154"/>
      <c r="P48" s="154"/>
      <c r="Q48" s="154"/>
      <c r="R48" s="154"/>
      <c r="S48" s="154"/>
      <c r="T48" s="155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</row>
    <row r="49" spans="1:66" s="162" customFormat="1" ht="12" customHeight="1" x14ac:dyDescent="0.2">
      <c r="A49" s="57" t="s">
        <v>50</v>
      </c>
      <c r="B49" s="58">
        <f>B51+B54+B58+B61</f>
        <v>0</v>
      </c>
      <c r="C49" s="59">
        <f>C51+C54+C58+C61</f>
        <v>0</v>
      </c>
      <c r="D49" s="58">
        <f>E49-C49</f>
        <v>0</v>
      </c>
      <c r="E49" s="142">
        <f>E51+E54+E58+E61</f>
        <v>0</v>
      </c>
      <c r="F49" s="61">
        <f>F51+F54+F58+F61</f>
        <v>0</v>
      </c>
      <c r="G49" s="153"/>
      <c r="H49" s="153"/>
      <c r="I49" s="75"/>
      <c r="J49" s="75"/>
      <c r="K49" s="75"/>
      <c r="L49" s="154"/>
      <c r="M49" s="154"/>
      <c r="N49" s="154"/>
      <c r="O49" s="154"/>
      <c r="P49" s="154"/>
      <c r="Q49" s="154"/>
      <c r="R49" s="154"/>
      <c r="S49" s="154"/>
      <c r="T49" s="155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</row>
    <row r="50" spans="1:66" s="162" customFormat="1" ht="11.25" customHeight="1" x14ac:dyDescent="0.2">
      <c r="A50" s="168"/>
      <c r="B50" s="67"/>
      <c r="C50" s="67"/>
      <c r="D50" s="67"/>
      <c r="E50" s="67"/>
      <c r="F50" s="169"/>
      <c r="G50" s="153"/>
      <c r="H50" s="153"/>
      <c r="I50" s="75"/>
      <c r="J50" s="75"/>
      <c r="K50" s="75"/>
      <c r="L50" s="154"/>
      <c r="M50" s="154"/>
      <c r="N50" s="154"/>
      <c r="O50" s="154"/>
      <c r="P50" s="154"/>
      <c r="Q50" s="154"/>
      <c r="R50" s="154"/>
      <c r="S50" s="154"/>
      <c r="T50" s="155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</row>
    <row r="51" spans="1:66" s="162" customFormat="1" ht="11.25" customHeight="1" x14ac:dyDescent="0.2">
      <c r="A51" s="64" t="s">
        <v>51</v>
      </c>
      <c r="B51" s="70">
        <f>B52</f>
        <v>0</v>
      </c>
      <c r="C51" s="70">
        <f>C52</f>
        <v>0</v>
      </c>
      <c r="D51" s="71">
        <f>E51-C51</f>
        <v>0</v>
      </c>
      <c r="E51" s="70">
        <f>E52</f>
        <v>0</v>
      </c>
      <c r="F51" s="72">
        <f>F52</f>
        <v>0</v>
      </c>
      <c r="G51" s="153"/>
      <c r="H51" s="153"/>
      <c r="I51" s="75"/>
      <c r="J51" s="75"/>
      <c r="K51" s="75"/>
      <c r="L51" s="154"/>
      <c r="M51" s="154"/>
      <c r="N51" s="154"/>
      <c r="O51" s="154"/>
      <c r="P51" s="154"/>
      <c r="Q51" s="154"/>
      <c r="R51" s="154"/>
      <c r="S51" s="154"/>
      <c r="T51" s="155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</row>
    <row r="52" spans="1:66" s="162" customFormat="1" ht="11.25" customHeight="1" x14ac:dyDescent="0.2">
      <c r="A52" s="95" t="s">
        <v>52</v>
      </c>
      <c r="B52" s="120">
        <v>0</v>
      </c>
      <c r="C52" s="120">
        <v>0</v>
      </c>
      <c r="D52" s="120">
        <f>E52-C52</f>
        <v>0</v>
      </c>
      <c r="E52" s="120">
        <v>0</v>
      </c>
      <c r="F52" s="170">
        <v>0</v>
      </c>
      <c r="G52" s="153"/>
      <c r="H52" s="153"/>
      <c r="I52" s="75"/>
      <c r="J52" s="75"/>
      <c r="K52" s="75"/>
      <c r="L52" s="154"/>
      <c r="M52" s="154"/>
      <c r="N52" s="154"/>
      <c r="O52" s="154"/>
      <c r="P52" s="154"/>
      <c r="Q52" s="154"/>
      <c r="R52" s="154"/>
      <c r="S52" s="154"/>
      <c r="T52" s="155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</row>
    <row r="53" spans="1:66" s="162" customFormat="1" ht="11.25" customHeight="1" x14ac:dyDescent="0.2">
      <c r="A53" s="100"/>
      <c r="B53" s="71"/>
      <c r="C53" s="71"/>
      <c r="D53" s="71"/>
      <c r="E53" s="71"/>
      <c r="F53" s="72"/>
      <c r="G53" s="153"/>
      <c r="H53" s="153"/>
      <c r="I53" s="75"/>
      <c r="J53" s="75"/>
      <c r="K53" s="75"/>
      <c r="L53" s="154"/>
      <c r="M53" s="154"/>
      <c r="N53" s="154"/>
      <c r="O53" s="154"/>
      <c r="P53" s="154"/>
      <c r="Q53" s="154"/>
      <c r="R53" s="154"/>
      <c r="S53" s="154"/>
      <c r="T53" s="155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</row>
    <row r="54" spans="1:66" s="162" customFormat="1" ht="11.25" customHeight="1" x14ac:dyDescent="0.2">
      <c r="A54" s="106" t="s">
        <v>53</v>
      </c>
      <c r="B54" s="71">
        <f>B55+B56</f>
        <v>0</v>
      </c>
      <c r="C54" s="71">
        <f>SUM(C55:C56)</f>
        <v>0</v>
      </c>
      <c r="D54" s="71">
        <f>E54-C54</f>
        <v>0</v>
      </c>
      <c r="E54" s="71">
        <f>SUM(E55:E56)</f>
        <v>0</v>
      </c>
      <c r="F54" s="72">
        <f>F55+F56</f>
        <v>0</v>
      </c>
      <c r="G54" s="153"/>
      <c r="H54" s="153"/>
      <c r="I54" s="75"/>
      <c r="J54" s="75"/>
      <c r="K54" s="75"/>
      <c r="L54" s="154"/>
      <c r="M54" s="154"/>
      <c r="N54" s="154"/>
      <c r="O54" s="154"/>
      <c r="P54" s="154"/>
      <c r="Q54" s="154"/>
      <c r="R54" s="154"/>
      <c r="S54" s="154"/>
      <c r="T54" s="155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</row>
    <row r="55" spans="1:66" s="162" customFormat="1" ht="11.25" customHeight="1" x14ac:dyDescent="0.2">
      <c r="A55" s="100" t="s">
        <v>54</v>
      </c>
      <c r="B55" s="81">
        <v>0</v>
      </c>
      <c r="C55" s="81">
        <v>0</v>
      </c>
      <c r="D55" s="81">
        <f>E55-C55</f>
        <v>0</v>
      </c>
      <c r="E55" s="81">
        <v>0</v>
      </c>
      <c r="F55" s="82">
        <v>0</v>
      </c>
      <c r="G55" s="153"/>
      <c r="H55" s="153"/>
      <c r="I55" s="75"/>
      <c r="J55" s="171"/>
      <c r="K55" s="75"/>
      <c r="L55" s="154"/>
      <c r="M55" s="154"/>
      <c r="N55" s="154"/>
      <c r="O55" s="154"/>
      <c r="P55" s="154"/>
      <c r="Q55" s="154"/>
      <c r="R55" s="154"/>
      <c r="S55" s="154"/>
      <c r="T55" s="155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</row>
    <row r="56" spans="1:66" s="162" customFormat="1" ht="11.25" customHeight="1" x14ac:dyDescent="0.2">
      <c r="A56" s="172" t="s">
        <v>55</v>
      </c>
      <c r="B56" s="119">
        <v>0</v>
      </c>
      <c r="C56" s="120">
        <v>0</v>
      </c>
      <c r="D56" s="147">
        <f>E56-C56</f>
        <v>0</v>
      </c>
      <c r="E56" s="120">
        <v>0</v>
      </c>
      <c r="F56" s="170">
        <v>0</v>
      </c>
      <c r="G56" s="153"/>
      <c r="H56" s="153"/>
      <c r="I56" s="75"/>
      <c r="J56" s="171"/>
      <c r="K56" s="75"/>
      <c r="L56" s="154"/>
      <c r="M56" s="154"/>
      <c r="N56" s="154"/>
      <c r="O56" s="154"/>
      <c r="P56" s="154"/>
      <c r="Q56" s="154"/>
      <c r="R56" s="154"/>
      <c r="S56" s="154"/>
      <c r="T56" s="155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</row>
    <row r="57" spans="1:66" s="162" customFormat="1" ht="11.25" customHeight="1" x14ac:dyDescent="0.2">
      <c r="A57" s="100"/>
      <c r="B57" s="110"/>
      <c r="C57" s="81"/>
      <c r="D57" s="81"/>
      <c r="E57" s="81"/>
      <c r="F57" s="82"/>
      <c r="G57" s="153"/>
      <c r="H57" s="153"/>
      <c r="I57" s="75"/>
      <c r="J57" s="75"/>
      <c r="K57" s="75"/>
      <c r="L57" s="154"/>
      <c r="M57" s="154"/>
      <c r="N57" s="154"/>
      <c r="O57" s="154"/>
      <c r="P57" s="154"/>
      <c r="Q57" s="154"/>
      <c r="R57" s="154"/>
      <c r="S57" s="154"/>
      <c r="T57" s="155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</row>
    <row r="58" spans="1:66" s="162" customFormat="1" ht="11.25" customHeight="1" x14ac:dyDescent="0.2">
      <c r="A58" s="64" t="s">
        <v>56</v>
      </c>
      <c r="B58" s="43">
        <f>B59</f>
        <v>0</v>
      </c>
      <c r="C58" s="71">
        <f>C59</f>
        <v>0</v>
      </c>
      <c r="D58" s="71">
        <v>0</v>
      </c>
      <c r="E58" s="71">
        <f>E59</f>
        <v>0</v>
      </c>
      <c r="F58" s="72">
        <f>F59</f>
        <v>0</v>
      </c>
      <c r="G58" s="153"/>
      <c r="H58" s="153"/>
      <c r="I58" s="75"/>
      <c r="J58" s="75"/>
      <c r="K58" s="75"/>
      <c r="L58" s="154"/>
      <c r="M58" s="154"/>
      <c r="N58" s="154"/>
      <c r="O58" s="154"/>
      <c r="P58" s="154"/>
      <c r="Q58" s="154"/>
      <c r="R58" s="154"/>
      <c r="S58" s="154"/>
      <c r="T58" s="155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</row>
    <row r="59" spans="1:66" s="162" customFormat="1" ht="11.25" customHeight="1" x14ac:dyDescent="0.2">
      <c r="A59" s="172" t="s">
        <v>57</v>
      </c>
      <c r="B59" s="119">
        <v>0</v>
      </c>
      <c r="C59" s="120">
        <v>0</v>
      </c>
      <c r="D59" s="120">
        <v>0</v>
      </c>
      <c r="E59" s="120">
        <v>0</v>
      </c>
      <c r="F59" s="170">
        <v>0</v>
      </c>
      <c r="G59" s="153"/>
      <c r="H59" s="153"/>
      <c r="I59" s="75"/>
      <c r="J59" s="75"/>
      <c r="K59" s="75"/>
      <c r="L59" s="154"/>
      <c r="M59" s="154"/>
      <c r="N59" s="154"/>
      <c r="O59" s="154"/>
      <c r="P59" s="154"/>
      <c r="Q59" s="154"/>
      <c r="R59" s="154"/>
      <c r="S59" s="154"/>
      <c r="T59" s="155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</row>
    <row r="60" spans="1:66" s="162" customFormat="1" ht="11.25" customHeight="1" x14ac:dyDescent="0.2">
      <c r="A60" s="100"/>
      <c r="B60" s="110"/>
      <c r="C60" s="81"/>
      <c r="D60" s="81"/>
      <c r="E60" s="81"/>
      <c r="F60" s="82"/>
      <c r="G60" s="153"/>
      <c r="H60" s="153"/>
      <c r="I60" s="75"/>
      <c r="J60" s="75"/>
      <c r="K60" s="75"/>
      <c r="L60" s="154"/>
      <c r="M60" s="154"/>
      <c r="N60" s="154"/>
      <c r="O60" s="154"/>
      <c r="P60" s="154"/>
      <c r="Q60" s="154"/>
      <c r="R60" s="154"/>
      <c r="S60" s="154"/>
      <c r="T60" s="155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</row>
    <row r="61" spans="1:66" s="162" customFormat="1" ht="11.25" customHeight="1" x14ac:dyDescent="0.2">
      <c r="A61" s="106" t="s">
        <v>58</v>
      </c>
      <c r="B61" s="43">
        <v>0</v>
      </c>
      <c r="C61" s="71">
        <f>C62</f>
        <v>0</v>
      </c>
      <c r="D61" s="71">
        <f>E61-C61</f>
        <v>0</v>
      </c>
      <c r="E61" s="71">
        <f>E62</f>
        <v>0</v>
      </c>
      <c r="F61" s="72">
        <f>F62</f>
        <v>0</v>
      </c>
      <c r="G61" s="153"/>
      <c r="H61" s="153"/>
      <c r="I61" s="75"/>
      <c r="J61" s="75"/>
      <c r="K61" s="75"/>
      <c r="L61" s="154"/>
      <c r="M61" s="154"/>
      <c r="N61" s="154"/>
      <c r="O61" s="154"/>
      <c r="P61" s="154"/>
      <c r="Q61" s="154"/>
      <c r="R61" s="154"/>
      <c r="S61" s="154"/>
      <c r="T61" s="155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</row>
    <row r="62" spans="1:66" s="162" customFormat="1" ht="11.25" customHeight="1" x14ac:dyDescent="0.2">
      <c r="A62" s="172" t="s">
        <v>59</v>
      </c>
      <c r="B62" s="133">
        <v>0</v>
      </c>
      <c r="C62" s="120">
        <v>0</v>
      </c>
      <c r="D62" s="120">
        <f>E62-C62</f>
        <v>0</v>
      </c>
      <c r="E62" s="120">
        <v>0</v>
      </c>
      <c r="F62" s="170">
        <v>0</v>
      </c>
      <c r="G62" s="153"/>
      <c r="H62" s="153"/>
      <c r="I62" s="75"/>
      <c r="J62" s="75"/>
      <c r="K62" s="75"/>
      <c r="L62" s="154"/>
      <c r="M62" s="154"/>
      <c r="N62" s="154"/>
      <c r="O62" s="154"/>
      <c r="P62" s="154"/>
      <c r="Q62" s="154"/>
      <c r="R62" s="154"/>
      <c r="S62" s="154"/>
      <c r="T62" s="155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</row>
    <row r="63" spans="1:66" s="162" customFormat="1" ht="12" customHeight="1" x14ac:dyDescent="0.2">
      <c r="A63" s="173" t="s">
        <v>60</v>
      </c>
      <c r="B63" s="141">
        <v>0</v>
      </c>
      <c r="C63" s="142">
        <v>0</v>
      </c>
      <c r="D63" s="142">
        <v>0</v>
      </c>
      <c r="E63" s="142">
        <v>0</v>
      </c>
      <c r="F63" s="143">
        <v>0</v>
      </c>
      <c r="G63" s="153"/>
      <c r="H63" s="153"/>
      <c r="I63" s="75"/>
      <c r="J63" s="75"/>
      <c r="K63" s="75"/>
      <c r="L63" s="154"/>
      <c r="M63" s="154"/>
      <c r="N63" s="154"/>
      <c r="O63" s="154"/>
      <c r="P63" s="154"/>
      <c r="Q63" s="154"/>
      <c r="R63" s="154"/>
      <c r="S63" s="154"/>
      <c r="T63" s="155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</row>
    <row r="64" spans="1:66" s="162" customFormat="1" ht="11.25" customHeight="1" x14ac:dyDescent="0.2">
      <c r="A64" s="100" t="s">
        <v>61</v>
      </c>
      <c r="B64" s="81">
        <v>0</v>
      </c>
      <c r="C64" s="174">
        <v>0</v>
      </c>
      <c r="D64" s="174">
        <v>0</v>
      </c>
      <c r="E64" s="174">
        <v>0</v>
      </c>
      <c r="F64" s="82">
        <v>0</v>
      </c>
      <c r="G64" s="153"/>
      <c r="H64" s="153"/>
      <c r="I64" s="75"/>
      <c r="J64" s="75"/>
      <c r="K64" s="75"/>
      <c r="L64" s="154"/>
      <c r="M64" s="154"/>
      <c r="N64" s="154"/>
      <c r="O64" s="154"/>
      <c r="P64" s="154"/>
      <c r="Q64" s="154"/>
      <c r="R64" s="154"/>
      <c r="S64" s="154"/>
      <c r="T64" s="155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</row>
    <row r="65" spans="1:66" s="162" customFormat="1" ht="16.5" customHeight="1" x14ac:dyDescent="0.2">
      <c r="A65" s="149" t="s">
        <v>62</v>
      </c>
      <c r="B65" s="150">
        <f>B49+B63</f>
        <v>0</v>
      </c>
      <c r="C65" s="151">
        <f>C49+C63</f>
        <v>0</v>
      </c>
      <c r="D65" s="58">
        <f>E65-C65</f>
        <v>0</v>
      </c>
      <c r="E65" s="151">
        <f>E49+E63</f>
        <v>0</v>
      </c>
      <c r="F65" s="152">
        <f>F49+F63</f>
        <v>0</v>
      </c>
      <c r="G65" s="153"/>
      <c r="H65" s="153"/>
      <c r="I65" s="75"/>
      <c r="J65" s="75"/>
      <c r="K65" s="75"/>
      <c r="L65" s="154"/>
      <c r="M65" s="154"/>
      <c r="N65" s="154"/>
      <c r="O65" s="154"/>
      <c r="P65" s="154"/>
      <c r="Q65" s="154"/>
      <c r="R65" s="154"/>
      <c r="S65" s="154"/>
      <c r="T65" s="155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</row>
    <row r="66" spans="1:66" s="180" customFormat="1" ht="12" customHeight="1" x14ac:dyDescent="0.2">
      <c r="A66" s="140" t="s">
        <v>63</v>
      </c>
      <c r="B66" s="175">
        <v>220758.73</v>
      </c>
      <c r="C66" s="175">
        <v>1750000</v>
      </c>
      <c r="D66" s="58">
        <f>E66-C66</f>
        <v>0</v>
      </c>
      <c r="E66" s="175">
        <v>1750000</v>
      </c>
      <c r="F66" s="152">
        <v>1750000</v>
      </c>
      <c r="G66" s="176"/>
      <c r="H66" s="177"/>
      <c r="I66" s="85"/>
      <c r="J66" s="75"/>
      <c r="K66" s="75"/>
      <c r="L66" s="62"/>
      <c r="M66" s="62"/>
      <c r="N66" s="62"/>
      <c r="O66" s="62"/>
      <c r="P66" s="63"/>
      <c r="Q66" s="62"/>
      <c r="R66" s="62"/>
      <c r="S66" s="62"/>
      <c r="T66" s="178"/>
      <c r="U66" s="179"/>
      <c r="V66" s="179"/>
      <c r="W66" s="179"/>
      <c r="X66" s="179"/>
      <c r="Y66" s="179"/>
      <c r="Z66" s="179"/>
      <c r="AA66" s="179"/>
      <c r="AB66" s="179"/>
      <c r="AC66" s="179"/>
      <c r="AD66" s="179"/>
      <c r="AE66" s="179"/>
      <c r="AF66" s="179"/>
      <c r="AG66" s="179"/>
      <c r="AH66" s="179"/>
      <c r="AI66" s="179"/>
      <c r="AJ66" s="179"/>
      <c r="AK66" s="179"/>
      <c r="AL66" s="179"/>
      <c r="AM66" s="179"/>
      <c r="AN66" s="179"/>
      <c r="AO66" s="179"/>
      <c r="AP66" s="179"/>
      <c r="AQ66" s="179"/>
      <c r="AR66" s="179"/>
      <c r="AS66" s="179"/>
      <c r="AT66" s="179"/>
      <c r="AU66" s="179"/>
      <c r="AV66" s="179"/>
      <c r="AW66" s="179"/>
      <c r="AX66" s="179"/>
      <c r="AY66" s="179"/>
      <c r="AZ66" s="179"/>
      <c r="BA66" s="179"/>
      <c r="BB66" s="179"/>
      <c r="BC66" s="179"/>
      <c r="BD66" s="179"/>
      <c r="BE66" s="179"/>
      <c r="BF66" s="179"/>
      <c r="BG66" s="179"/>
      <c r="BH66" s="179"/>
      <c r="BI66" s="179"/>
      <c r="BJ66" s="179"/>
      <c r="BK66" s="179"/>
      <c r="BL66" s="179"/>
      <c r="BM66" s="179"/>
      <c r="BN66" s="179"/>
    </row>
    <row r="67" spans="1:66" s="180" customFormat="1" ht="16.5" customHeight="1" x14ac:dyDescent="0.2">
      <c r="A67" s="181" t="s">
        <v>64</v>
      </c>
      <c r="B67" s="182"/>
      <c r="C67" s="183"/>
      <c r="D67" s="183"/>
      <c r="E67" s="182"/>
      <c r="F67" s="184"/>
      <c r="G67" s="176"/>
      <c r="H67" s="177"/>
      <c r="I67" s="75"/>
      <c r="J67" s="75"/>
      <c r="K67" s="75"/>
      <c r="L67" s="62"/>
      <c r="M67" s="62"/>
      <c r="N67" s="62"/>
      <c r="O67" s="62"/>
      <c r="P67" s="63"/>
      <c r="Q67" s="62"/>
      <c r="R67" s="62"/>
      <c r="S67" s="62"/>
      <c r="T67" s="178"/>
      <c r="U67" s="179"/>
      <c r="V67" s="179"/>
      <c r="W67" s="179"/>
      <c r="X67" s="179"/>
      <c r="Y67" s="179"/>
      <c r="Z67" s="179"/>
      <c r="AA67" s="179"/>
      <c r="AB67" s="179"/>
      <c r="AC67" s="179"/>
      <c r="AD67" s="179"/>
      <c r="AE67" s="179"/>
      <c r="AF67" s="179"/>
      <c r="AG67" s="179"/>
      <c r="AH67" s="179"/>
      <c r="AI67" s="179"/>
      <c r="AJ67" s="179"/>
      <c r="AK67" s="179"/>
      <c r="AL67" s="179"/>
      <c r="AM67" s="179"/>
      <c r="AN67" s="179"/>
      <c r="AO67" s="179"/>
      <c r="AP67" s="179"/>
      <c r="AQ67" s="179"/>
      <c r="AR67" s="179"/>
      <c r="AS67" s="179"/>
      <c r="AT67" s="179"/>
      <c r="AU67" s="179"/>
      <c r="AV67" s="179"/>
      <c r="AW67" s="179"/>
      <c r="AX67" s="179"/>
      <c r="AY67" s="179"/>
      <c r="AZ67" s="179"/>
      <c r="BA67" s="179"/>
      <c r="BB67" s="179"/>
      <c r="BC67" s="179"/>
      <c r="BD67" s="179"/>
      <c r="BE67" s="179"/>
      <c r="BF67" s="179"/>
      <c r="BG67" s="179"/>
      <c r="BH67" s="179"/>
      <c r="BI67" s="179"/>
      <c r="BJ67" s="179"/>
      <c r="BK67" s="179"/>
      <c r="BL67" s="179"/>
      <c r="BM67" s="179"/>
      <c r="BN67" s="179"/>
    </row>
    <row r="68" spans="1:66" s="180" customFormat="1" ht="16.5" customHeight="1" x14ac:dyDescent="0.2">
      <c r="A68" s="181" t="s">
        <v>65</v>
      </c>
      <c r="B68" s="182"/>
      <c r="C68" s="183"/>
      <c r="D68" s="183"/>
      <c r="E68" s="182"/>
      <c r="F68" s="184"/>
      <c r="G68" s="176"/>
      <c r="H68" s="177"/>
      <c r="I68" s="75"/>
      <c r="J68" s="75"/>
      <c r="K68" s="75"/>
      <c r="L68" s="62"/>
      <c r="M68" s="62"/>
      <c r="N68" s="62"/>
      <c r="O68" s="62"/>
      <c r="P68" s="63"/>
      <c r="Q68" s="62"/>
      <c r="R68" s="62"/>
      <c r="S68" s="62"/>
      <c r="T68" s="178"/>
      <c r="U68" s="179"/>
      <c r="V68" s="179"/>
      <c r="W68" s="179"/>
      <c r="X68" s="179"/>
      <c r="Y68" s="179"/>
      <c r="Z68" s="179"/>
      <c r="AA68" s="179"/>
      <c r="AB68" s="179"/>
      <c r="AC68" s="179"/>
      <c r="AD68" s="179"/>
      <c r="AE68" s="179"/>
      <c r="AF68" s="179"/>
      <c r="AG68" s="179"/>
      <c r="AH68" s="179"/>
      <c r="AI68" s="179"/>
      <c r="AJ68" s="179"/>
      <c r="AK68" s="179"/>
      <c r="AL68" s="179"/>
      <c r="AM68" s="179"/>
      <c r="AN68" s="179"/>
      <c r="AO68" s="179"/>
      <c r="AP68" s="179"/>
      <c r="AQ68" s="179"/>
      <c r="AR68" s="179"/>
      <c r="AS68" s="179"/>
      <c r="AT68" s="179"/>
      <c r="AU68" s="179"/>
      <c r="AV68" s="179"/>
      <c r="AW68" s="179"/>
      <c r="AX68" s="179"/>
      <c r="AY68" s="179"/>
      <c r="AZ68" s="179"/>
      <c r="BA68" s="179"/>
      <c r="BB68" s="179"/>
      <c r="BC68" s="179"/>
      <c r="BD68" s="179"/>
      <c r="BE68" s="179"/>
      <c r="BF68" s="179"/>
      <c r="BG68" s="179"/>
      <c r="BH68" s="179"/>
      <c r="BI68" s="179"/>
      <c r="BJ68" s="179"/>
      <c r="BK68" s="179"/>
      <c r="BL68" s="179"/>
      <c r="BM68" s="179"/>
      <c r="BN68" s="179"/>
    </row>
    <row r="69" spans="1:66" s="180" customFormat="1" ht="16.5" customHeight="1" x14ac:dyDescent="0.2">
      <c r="A69" s="140" t="s">
        <v>66</v>
      </c>
      <c r="B69" s="175">
        <f>B8</f>
        <v>950616.29</v>
      </c>
      <c r="C69" s="175">
        <f>C8</f>
        <v>2952690</v>
      </c>
      <c r="D69" s="58">
        <f>E69-C69</f>
        <v>-314824.75999999978</v>
      </c>
      <c r="E69" s="175">
        <f>E8</f>
        <v>2637865.2400000002</v>
      </c>
      <c r="F69" s="152">
        <f>F44</f>
        <v>2723220</v>
      </c>
      <c r="G69" s="176"/>
      <c r="H69" s="177"/>
      <c r="I69" s="75"/>
      <c r="J69" s="75"/>
      <c r="K69" s="75"/>
      <c r="L69" s="62"/>
      <c r="M69" s="62"/>
      <c r="N69" s="62"/>
      <c r="O69" s="62"/>
      <c r="P69" s="63"/>
      <c r="Q69" s="62"/>
      <c r="R69" s="62"/>
      <c r="S69" s="62"/>
      <c r="T69" s="178"/>
      <c r="U69" s="179"/>
      <c r="V69" s="179"/>
      <c r="W69" s="179"/>
      <c r="X69" s="179"/>
      <c r="Y69" s="179"/>
      <c r="Z69" s="179"/>
      <c r="AA69" s="179"/>
      <c r="AB69" s="179"/>
      <c r="AC69" s="179"/>
      <c r="AD69" s="179"/>
      <c r="AE69" s="179"/>
      <c r="AF69" s="179"/>
      <c r="AG69" s="179"/>
      <c r="AH69" s="179"/>
      <c r="AI69" s="179"/>
      <c r="AJ69" s="179"/>
      <c r="AK69" s="179"/>
      <c r="AL69" s="179"/>
      <c r="AM69" s="179"/>
      <c r="AN69" s="179"/>
      <c r="AO69" s="179"/>
      <c r="AP69" s="179"/>
      <c r="AQ69" s="179"/>
      <c r="AR69" s="179"/>
      <c r="AS69" s="179"/>
      <c r="AT69" s="179"/>
      <c r="AU69" s="179"/>
      <c r="AV69" s="179"/>
      <c r="AW69" s="179"/>
      <c r="AX69" s="179"/>
      <c r="AY69" s="179"/>
      <c r="AZ69" s="179"/>
      <c r="BA69" s="179"/>
      <c r="BB69" s="179"/>
      <c r="BC69" s="179"/>
      <c r="BD69" s="179"/>
      <c r="BE69" s="179"/>
      <c r="BF69" s="179"/>
      <c r="BG69" s="179"/>
      <c r="BH69" s="179"/>
      <c r="BI69" s="179"/>
      <c r="BJ69" s="179"/>
      <c r="BK69" s="179"/>
      <c r="BL69" s="179"/>
      <c r="BM69" s="179"/>
      <c r="BN69" s="179"/>
    </row>
    <row r="70" spans="1:66" s="180" customFormat="1" ht="16.5" customHeight="1" x14ac:dyDescent="0.2">
      <c r="A70" s="140" t="s">
        <v>67</v>
      </c>
      <c r="B70" s="175">
        <v>0</v>
      </c>
      <c r="C70" s="175">
        <v>0</v>
      </c>
      <c r="D70" s="58">
        <f>E70-C70</f>
        <v>0</v>
      </c>
      <c r="E70" s="175">
        <f>E41</f>
        <v>0</v>
      </c>
      <c r="F70" s="152">
        <v>0</v>
      </c>
      <c r="G70" s="176"/>
      <c r="H70" s="177"/>
      <c r="I70" s="75"/>
      <c r="J70" s="75"/>
      <c r="K70" s="75"/>
      <c r="L70" s="62"/>
      <c r="M70" s="62"/>
      <c r="N70" s="62"/>
      <c r="O70" s="62"/>
      <c r="P70" s="63"/>
      <c r="Q70" s="62"/>
      <c r="R70" s="62"/>
      <c r="S70" s="62"/>
      <c r="T70" s="178"/>
      <c r="U70" s="179"/>
      <c r="V70" s="179"/>
      <c r="W70" s="179"/>
      <c r="X70" s="179"/>
      <c r="Y70" s="179"/>
      <c r="Z70" s="179"/>
      <c r="AA70" s="179"/>
      <c r="AB70" s="179"/>
      <c r="AC70" s="179"/>
      <c r="AD70" s="179"/>
      <c r="AE70" s="179"/>
      <c r="AF70" s="179"/>
      <c r="AG70" s="179"/>
      <c r="AH70" s="179"/>
      <c r="AI70" s="179"/>
      <c r="AJ70" s="179"/>
      <c r="AK70" s="179"/>
      <c r="AL70" s="179"/>
      <c r="AM70" s="179"/>
      <c r="AN70" s="179"/>
      <c r="AO70" s="179"/>
      <c r="AP70" s="179"/>
      <c r="AQ70" s="179"/>
      <c r="AR70" s="179"/>
      <c r="AS70" s="179"/>
      <c r="AT70" s="179"/>
      <c r="AU70" s="179"/>
      <c r="AV70" s="179"/>
      <c r="AW70" s="179"/>
      <c r="AX70" s="179"/>
      <c r="AY70" s="179"/>
      <c r="AZ70" s="179"/>
      <c r="BA70" s="179"/>
      <c r="BB70" s="179"/>
      <c r="BC70" s="179"/>
      <c r="BD70" s="179"/>
      <c r="BE70" s="179"/>
      <c r="BF70" s="179"/>
      <c r="BG70" s="179"/>
      <c r="BH70" s="179"/>
      <c r="BI70" s="179"/>
      <c r="BJ70" s="179"/>
      <c r="BK70" s="179"/>
      <c r="BL70" s="179"/>
      <c r="BM70" s="179"/>
      <c r="BN70" s="179"/>
    </row>
    <row r="71" spans="1:66" s="180" customFormat="1" ht="16.5" customHeight="1" x14ac:dyDescent="0.2">
      <c r="A71" s="185" t="s">
        <v>68</v>
      </c>
      <c r="B71" s="175">
        <f>B69+B70</f>
        <v>950616.29</v>
      </c>
      <c r="C71" s="175">
        <f>C69+C70</f>
        <v>2952690</v>
      </c>
      <c r="D71" s="58">
        <f>E71-C71</f>
        <v>-314824.75999999978</v>
      </c>
      <c r="E71" s="175">
        <f>E69+E70</f>
        <v>2637865.2400000002</v>
      </c>
      <c r="F71" s="152">
        <f>F69+F70</f>
        <v>2723220</v>
      </c>
      <c r="G71" s="176"/>
      <c r="H71" s="177"/>
      <c r="I71" s="75"/>
      <c r="J71" s="75"/>
      <c r="K71" s="75"/>
      <c r="L71" s="62"/>
      <c r="M71" s="62"/>
      <c r="N71" s="62"/>
      <c r="O71" s="62"/>
      <c r="P71" s="63"/>
      <c r="Q71" s="62"/>
      <c r="R71" s="62"/>
      <c r="S71" s="62"/>
      <c r="T71" s="178"/>
      <c r="U71" s="179"/>
      <c r="V71" s="179"/>
      <c r="W71" s="179"/>
      <c r="X71" s="179"/>
      <c r="Y71" s="179"/>
      <c r="Z71" s="179"/>
      <c r="AA71" s="179"/>
      <c r="AB71" s="179"/>
      <c r="AC71" s="179"/>
      <c r="AD71" s="179"/>
      <c r="AE71" s="179"/>
      <c r="AF71" s="179"/>
      <c r="AG71" s="179"/>
      <c r="AH71" s="179"/>
      <c r="AI71" s="179"/>
      <c r="AJ71" s="179"/>
      <c r="AK71" s="179"/>
      <c r="AL71" s="179"/>
      <c r="AM71" s="179"/>
      <c r="AN71" s="179"/>
      <c r="AO71" s="179"/>
      <c r="AP71" s="179"/>
      <c r="AQ71" s="179"/>
      <c r="AR71" s="179"/>
      <c r="AS71" s="179"/>
      <c r="AT71" s="179"/>
      <c r="AU71" s="179"/>
      <c r="AV71" s="179"/>
      <c r="AW71" s="179"/>
      <c r="AX71" s="179"/>
      <c r="AY71" s="179"/>
      <c r="AZ71" s="179"/>
      <c r="BA71" s="179"/>
      <c r="BB71" s="179"/>
      <c r="BC71" s="179"/>
      <c r="BD71" s="179"/>
      <c r="BE71" s="179"/>
      <c r="BF71" s="179"/>
      <c r="BG71" s="179"/>
      <c r="BH71" s="179"/>
      <c r="BI71" s="179"/>
      <c r="BJ71" s="179"/>
      <c r="BK71" s="179"/>
      <c r="BL71" s="179"/>
      <c r="BM71" s="179"/>
      <c r="BN71" s="179"/>
    </row>
    <row r="72" spans="1:66" s="180" customFormat="1" ht="16.5" customHeight="1" x14ac:dyDescent="0.2">
      <c r="A72" s="181" t="s">
        <v>69</v>
      </c>
      <c r="B72" s="175"/>
      <c r="C72" s="175"/>
      <c r="D72" s="58"/>
      <c r="E72" s="175"/>
      <c r="F72" s="152"/>
      <c r="G72" s="176"/>
      <c r="H72" s="177"/>
      <c r="I72" s="75"/>
      <c r="J72" s="75"/>
      <c r="K72" s="75"/>
      <c r="L72" s="62"/>
      <c r="M72" s="62"/>
      <c r="N72" s="62"/>
      <c r="O72" s="62"/>
      <c r="P72" s="63"/>
      <c r="Q72" s="62"/>
      <c r="R72" s="62"/>
      <c r="S72" s="62"/>
      <c r="T72" s="178"/>
      <c r="U72" s="179"/>
      <c r="V72" s="179"/>
      <c r="W72" s="179"/>
      <c r="X72" s="179"/>
      <c r="Y72" s="179"/>
      <c r="Z72" s="179"/>
      <c r="AA72" s="179"/>
      <c r="AB72" s="179"/>
      <c r="AC72" s="179"/>
      <c r="AD72" s="179"/>
      <c r="AE72" s="179"/>
      <c r="AF72" s="179"/>
      <c r="AG72" s="179"/>
      <c r="AH72" s="179"/>
      <c r="AI72" s="179"/>
      <c r="AJ72" s="179"/>
      <c r="AK72" s="179"/>
      <c r="AL72" s="179"/>
      <c r="AM72" s="179"/>
      <c r="AN72" s="179"/>
      <c r="AO72" s="179"/>
      <c r="AP72" s="179"/>
      <c r="AQ72" s="179"/>
      <c r="AR72" s="179"/>
      <c r="AS72" s="179"/>
      <c r="AT72" s="179"/>
      <c r="AU72" s="179"/>
      <c r="AV72" s="179"/>
      <c r="AW72" s="179"/>
      <c r="AX72" s="179"/>
      <c r="AY72" s="179"/>
      <c r="AZ72" s="179"/>
      <c r="BA72" s="179"/>
      <c r="BB72" s="179"/>
      <c r="BC72" s="179"/>
      <c r="BD72" s="179"/>
      <c r="BE72" s="179"/>
      <c r="BF72" s="179"/>
      <c r="BG72" s="179"/>
      <c r="BH72" s="179"/>
      <c r="BI72" s="179"/>
      <c r="BJ72" s="179"/>
      <c r="BK72" s="179"/>
      <c r="BL72" s="179"/>
      <c r="BM72" s="179"/>
      <c r="BN72" s="179"/>
    </row>
    <row r="73" spans="1:66" s="180" customFormat="1" ht="16.5" customHeight="1" x14ac:dyDescent="0.2">
      <c r="A73" s="140" t="s">
        <v>66</v>
      </c>
      <c r="B73" s="175">
        <f>B49</f>
        <v>0</v>
      </c>
      <c r="C73" s="175">
        <f>C49</f>
        <v>0</v>
      </c>
      <c r="D73" s="58">
        <f>E73-C73</f>
        <v>0</v>
      </c>
      <c r="E73" s="175">
        <f>E49</f>
        <v>0</v>
      </c>
      <c r="F73" s="152">
        <f>F49</f>
        <v>0</v>
      </c>
      <c r="G73" s="176"/>
      <c r="H73" s="177"/>
      <c r="I73" s="75"/>
      <c r="J73" s="75"/>
      <c r="K73" s="75"/>
      <c r="L73" s="62"/>
      <c r="M73" s="62"/>
      <c r="N73" s="62"/>
      <c r="O73" s="62"/>
      <c r="P73" s="63"/>
      <c r="Q73" s="62"/>
      <c r="R73" s="62"/>
      <c r="S73" s="62"/>
      <c r="T73" s="178"/>
      <c r="U73" s="179"/>
      <c r="V73" s="179"/>
      <c r="W73" s="179"/>
      <c r="X73" s="179"/>
      <c r="Y73" s="179"/>
      <c r="Z73" s="179"/>
      <c r="AA73" s="179"/>
      <c r="AB73" s="179"/>
      <c r="AC73" s="179"/>
      <c r="AD73" s="179"/>
      <c r="AE73" s="179"/>
      <c r="AF73" s="179"/>
      <c r="AG73" s="179"/>
      <c r="AH73" s="179"/>
      <c r="AI73" s="179"/>
      <c r="AJ73" s="179"/>
      <c r="AK73" s="179"/>
      <c r="AL73" s="179"/>
      <c r="AM73" s="179"/>
      <c r="AN73" s="179"/>
      <c r="AO73" s="179"/>
      <c r="AP73" s="179"/>
      <c r="AQ73" s="179"/>
      <c r="AR73" s="179"/>
      <c r="AS73" s="179"/>
      <c r="AT73" s="179"/>
      <c r="AU73" s="179"/>
      <c r="AV73" s="179"/>
      <c r="AW73" s="179"/>
      <c r="AX73" s="179"/>
      <c r="AY73" s="179"/>
      <c r="AZ73" s="179"/>
      <c r="BA73" s="179"/>
      <c r="BB73" s="179"/>
      <c r="BC73" s="179"/>
      <c r="BD73" s="179"/>
      <c r="BE73" s="179"/>
      <c r="BF73" s="179"/>
      <c r="BG73" s="179"/>
      <c r="BH73" s="179"/>
      <c r="BI73" s="179"/>
      <c r="BJ73" s="179"/>
      <c r="BK73" s="179"/>
      <c r="BL73" s="179"/>
      <c r="BM73" s="179"/>
      <c r="BN73" s="179"/>
    </row>
    <row r="74" spans="1:66" s="180" customFormat="1" ht="16.5" customHeight="1" x14ac:dyDescent="0.2">
      <c r="A74" s="140" t="s">
        <v>67</v>
      </c>
      <c r="B74" s="175">
        <v>0</v>
      </c>
      <c r="C74" s="175">
        <v>0</v>
      </c>
      <c r="D74" s="58">
        <v>0</v>
      </c>
      <c r="E74" s="175">
        <f>E63</f>
        <v>0</v>
      </c>
      <c r="F74" s="152">
        <v>0</v>
      </c>
      <c r="G74" s="176"/>
      <c r="H74" s="177"/>
      <c r="I74" s="75"/>
      <c r="J74" s="75"/>
      <c r="K74" s="75"/>
      <c r="L74" s="62"/>
      <c r="M74" s="62"/>
      <c r="N74" s="62"/>
      <c r="O74" s="62"/>
      <c r="P74" s="63"/>
      <c r="Q74" s="62"/>
      <c r="R74" s="62"/>
      <c r="S74" s="62"/>
      <c r="T74" s="178"/>
      <c r="U74" s="179"/>
      <c r="V74" s="179"/>
      <c r="W74" s="179"/>
      <c r="X74" s="179"/>
      <c r="Y74" s="179"/>
      <c r="Z74" s="179"/>
      <c r="AA74" s="179"/>
      <c r="AB74" s="179"/>
      <c r="AC74" s="179"/>
      <c r="AD74" s="179"/>
      <c r="AE74" s="179"/>
      <c r="AF74" s="179"/>
      <c r="AG74" s="179"/>
      <c r="AH74" s="179"/>
      <c r="AI74" s="179"/>
      <c r="AJ74" s="179"/>
      <c r="AK74" s="179"/>
      <c r="AL74" s="179"/>
      <c r="AM74" s="179"/>
      <c r="AN74" s="179"/>
      <c r="AO74" s="179"/>
      <c r="AP74" s="179"/>
      <c r="AQ74" s="179"/>
      <c r="AR74" s="179"/>
      <c r="AS74" s="179"/>
      <c r="AT74" s="179"/>
      <c r="AU74" s="179"/>
      <c r="AV74" s="179"/>
      <c r="AW74" s="179"/>
      <c r="AX74" s="179"/>
      <c r="AY74" s="179"/>
      <c r="AZ74" s="179"/>
      <c r="BA74" s="179"/>
      <c r="BB74" s="179"/>
      <c r="BC74" s="179"/>
      <c r="BD74" s="179"/>
      <c r="BE74" s="179"/>
      <c r="BF74" s="179"/>
      <c r="BG74" s="179"/>
      <c r="BH74" s="179"/>
      <c r="BI74" s="179"/>
      <c r="BJ74" s="179"/>
      <c r="BK74" s="179"/>
      <c r="BL74" s="179"/>
      <c r="BM74" s="179"/>
      <c r="BN74" s="179"/>
    </row>
    <row r="75" spans="1:66" s="180" customFormat="1" ht="16.5" customHeight="1" x14ac:dyDescent="0.2">
      <c r="A75" s="185" t="s">
        <v>70</v>
      </c>
      <c r="B75" s="175">
        <f>B73+B74</f>
        <v>0</v>
      </c>
      <c r="C75" s="175">
        <f>C73+C74</f>
        <v>0</v>
      </c>
      <c r="D75" s="58">
        <f>E75-C75</f>
        <v>0</v>
      </c>
      <c r="E75" s="175">
        <f>E73+E74</f>
        <v>0</v>
      </c>
      <c r="F75" s="152">
        <f>F73+F74</f>
        <v>0</v>
      </c>
      <c r="G75" s="176"/>
      <c r="H75" s="177"/>
      <c r="I75" s="75"/>
      <c r="J75" s="75"/>
      <c r="K75" s="75"/>
      <c r="L75" s="62"/>
      <c r="M75" s="62"/>
      <c r="N75" s="62"/>
      <c r="O75" s="62"/>
      <c r="P75" s="63"/>
      <c r="Q75" s="62"/>
      <c r="R75" s="62"/>
      <c r="S75" s="62"/>
      <c r="T75" s="178"/>
      <c r="U75" s="179"/>
      <c r="V75" s="179"/>
      <c r="W75" s="179"/>
      <c r="X75" s="179"/>
      <c r="Y75" s="179"/>
      <c r="Z75" s="179"/>
      <c r="AA75" s="179"/>
      <c r="AB75" s="179"/>
      <c r="AC75" s="179"/>
      <c r="AD75" s="179"/>
      <c r="AE75" s="179"/>
      <c r="AF75" s="179"/>
      <c r="AG75" s="179"/>
      <c r="AH75" s="179"/>
      <c r="AI75" s="179"/>
      <c r="AJ75" s="179"/>
      <c r="AK75" s="179"/>
      <c r="AL75" s="179"/>
      <c r="AM75" s="179"/>
      <c r="AN75" s="179"/>
      <c r="AO75" s="179"/>
      <c r="AP75" s="179"/>
      <c r="AQ75" s="179"/>
      <c r="AR75" s="179"/>
      <c r="AS75" s="179"/>
      <c r="AT75" s="179"/>
      <c r="AU75" s="179"/>
      <c r="AV75" s="179"/>
      <c r="AW75" s="179"/>
      <c r="AX75" s="179"/>
      <c r="AY75" s="179"/>
      <c r="AZ75" s="179"/>
      <c r="BA75" s="179"/>
      <c r="BB75" s="179"/>
      <c r="BC75" s="179"/>
      <c r="BD75" s="179"/>
      <c r="BE75" s="179"/>
      <c r="BF75" s="179"/>
      <c r="BG75" s="179"/>
      <c r="BH75" s="179"/>
      <c r="BI75" s="179"/>
      <c r="BJ75" s="179"/>
      <c r="BK75" s="179"/>
      <c r="BL75" s="179"/>
      <c r="BM75" s="179"/>
      <c r="BN75" s="179"/>
    </row>
    <row r="76" spans="1:66" s="30" customFormat="1" ht="16.5" customHeight="1" x14ac:dyDescent="0.2">
      <c r="A76" s="186" t="s">
        <v>71</v>
      </c>
      <c r="B76" s="187">
        <f>B71+B75</f>
        <v>950616.29</v>
      </c>
      <c r="C76" s="187">
        <f>C71+C75</f>
        <v>2952690</v>
      </c>
      <c r="D76" s="188">
        <f>E76-C76</f>
        <v>-314824.75999999978</v>
      </c>
      <c r="E76" s="189">
        <f>E71+E75</f>
        <v>2637865.2400000002</v>
      </c>
      <c r="F76" s="190">
        <f>F71+F75</f>
        <v>2723220</v>
      </c>
      <c r="G76" s="36"/>
      <c r="H76" s="191"/>
      <c r="I76" s="192"/>
      <c r="J76" s="192"/>
      <c r="K76" s="192"/>
      <c r="L76" s="155"/>
      <c r="M76" s="193"/>
      <c r="N76" s="193"/>
      <c r="O76" s="193"/>
      <c r="P76" s="193"/>
      <c r="Q76" s="193"/>
      <c r="R76" s="193"/>
      <c r="S76" s="155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</row>
    <row r="77" spans="1:66" s="30" customFormat="1" ht="16.5" customHeight="1" x14ac:dyDescent="0.2">
      <c r="A77" s="194" t="s">
        <v>72</v>
      </c>
      <c r="B77" s="187">
        <f>B66</f>
        <v>220758.73</v>
      </c>
      <c r="C77" s="187">
        <f>C66</f>
        <v>1750000</v>
      </c>
      <c r="D77" s="188">
        <f>E77-C77</f>
        <v>0</v>
      </c>
      <c r="E77" s="189">
        <f>E66</f>
        <v>1750000</v>
      </c>
      <c r="F77" s="195">
        <f>F66</f>
        <v>1750000</v>
      </c>
      <c r="G77" s="36"/>
      <c r="H77" s="191"/>
      <c r="I77" s="192"/>
      <c r="J77" s="192"/>
      <c r="K77" s="192"/>
      <c r="L77" s="155"/>
      <c r="M77" s="193"/>
      <c r="N77" s="193"/>
      <c r="O77" s="193"/>
      <c r="P77" s="193"/>
      <c r="Q77" s="193"/>
      <c r="R77" s="193"/>
      <c r="S77" s="155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</row>
    <row r="78" spans="1:66" s="30" customFormat="1" ht="16.5" customHeight="1" x14ac:dyDescent="0.2">
      <c r="A78" s="186" t="s">
        <v>73</v>
      </c>
      <c r="B78" s="196">
        <v>0</v>
      </c>
      <c r="C78" s="196">
        <v>0</v>
      </c>
      <c r="D78" s="188">
        <f>C78-E78</f>
        <v>0</v>
      </c>
      <c r="E78" s="189">
        <v>0</v>
      </c>
      <c r="F78" s="197">
        <v>0</v>
      </c>
      <c r="G78" s="36"/>
      <c r="H78" s="191"/>
      <c r="I78" s="192"/>
      <c r="J78" s="192"/>
      <c r="K78" s="192"/>
      <c r="L78" s="155"/>
      <c r="M78" s="193"/>
      <c r="N78" s="193"/>
      <c r="O78" s="193"/>
      <c r="P78" s="193"/>
      <c r="Q78" s="193"/>
      <c r="R78" s="193"/>
      <c r="S78" s="155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</row>
    <row r="79" spans="1:66" s="31" customFormat="1" ht="16.5" customHeight="1" x14ac:dyDescent="0.2">
      <c r="A79" s="198" t="s">
        <v>74</v>
      </c>
      <c r="B79" s="150">
        <f>B76+B77</f>
        <v>1171375.02</v>
      </c>
      <c r="C79" s="150">
        <f>C76+C77</f>
        <v>4702690</v>
      </c>
      <c r="D79" s="58">
        <f>E79-C79</f>
        <v>-314824.75999999978</v>
      </c>
      <c r="E79" s="150">
        <f>E76+E77+E78</f>
        <v>4387865.24</v>
      </c>
      <c r="F79" s="152">
        <f>F76+F77</f>
        <v>4473220</v>
      </c>
      <c r="G79" s="153"/>
      <c r="H79" s="153"/>
      <c r="L79" s="155"/>
      <c r="M79" s="155"/>
      <c r="N79" s="155"/>
      <c r="O79" s="155"/>
      <c r="P79" s="199"/>
      <c r="Q79" s="155"/>
      <c r="R79" s="155"/>
      <c r="S79" s="155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</row>
    <row r="80" spans="1:66" ht="15" customHeight="1" x14ac:dyDescent="0.2">
      <c r="A80" s="200"/>
      <c r="B80" s="201"/>
      <c r="C80" s="202"/>
      <c r="D80" s="203"/>
      <c r="E80" s="202"/>
      <c r="F80" s="204"/>
      <c r="G80" s="205"/>
      <c r="H80" s="205"/>
      <c r="I80" s="205"/>
      <c r="J80" s="205"/>
      <c r="K80" s="205"/>
    </row>
    <row r="81" spans="1:16" x14ac:dyDescent="0.2">
      <c r="A81" s="206"/>
      <c r="B81" s="207"/>
      <c r="C81" s="202"/>
      <c r="D81" s="203"/>
      <c r="E81" s="202"/>
      <c r="F81" s="204"/>
      <c r="G81" s="205"/>
      <c r="H81" s="205"/>
      <c r="I81" s="205"/>
      <c r="J81" s="205"/>
      <c r="K81" s="205"/>
    </row>
    <row r="82" spans="1:16" x14ac:dyDescent="0.2">
      <c r="A82" s="200"/>
      <c r="B82" s="207"/>
      <c r="C82" s="202"/>
      <c r="D82" s="203"/>
      <c r="E82" s="202"/>
      <c r="F82" s="204"/>
      <c r="G82" s="205"/>
      <c r="H82" s="205"/>
      <c r="I82" s="205"/>
      <c r="J82" s="205"/>
      <c r="K82" s="205"/>
    </row>
    <row r="83" spans="1:16" x14ac:dyDescent="0.2">
      <c r="A83" s="200"/>
      <c r="B83" s="207"/>
      <c r="C83" s="202"/>
      <c r="D83" s="203"/>
      <c r="E83" s="202"/>
      <c r="F83" s="204"/>
      <c r="G83" s="205"/>
      <c r="H83" s="205"/>
      <c r="I83" s="205"/>
      <c r="J83" s="205"/>
      <c r="K83" s="205"/>
      <c r="P83" s="16"/>
    </row>
    <row r="84" spans="1:16" x14ac:dyDescent="0.2">
      <c r="C84" s="209"/>
      <c r="D84" s="205"/>
      <c r="E84" s="209"/>
      <c r="F84" s="210"/>
      <c r="G84" s="205"/>
      <c r="H84" s="205"/>
      <c r="I84" s="205"/>
      <c r="J84" s="205"/>
      <c r="K84" s="205"/>
      <c r="P84" s="16"/>
    </row>
    <row r="85" spans="1:16" x14ac:dyDescent="0.2">
      <c r="C85" s="209"/>
      <c r="D85" s="205"/>
      <c r="E85" s="209"/>
      <c r="F85" s="210"/>
      <c r="G85" s="205"/>
      <c r="H85" s="205"/>
      <c r="I85" s="205"/>
      <c r="J85" s="205"/>
      <c r="K85" s="205"/>
      <c r="P85" s="16"/>
    </row>
    <row r="86" spans="1:16" x14ac:dyDescent="0.2">
      <c r="C86" s="209"/>
      <c r="D86" s="205"/>
      <c r="E86" s="209"/>
      <c r="F86" s="210"/>
      <c r="G86" s="205"/>
      <c r="H86" s="205"/>
      <c r="I86" s="205"/>
      <c r="J86" s="205"/>
      <c r="K86" s="205"/>
      <c r="P86" s="16"/>
    </row>
    <row r="87" spans="1:16" x14ac:dyDescent="0.2">
      <c r="C87" s="209"/>
      <c r="D87" s="205"/>
      <c r="E87" s="209"/>
      <c r="F87" s="210"/>
      <c r="G87" s="205"/>
      <c r="H87" s="205"/>
      <c r="I87" s="205"/>
      <c r="J87" s="205"/>
      <c r="K87" s="205"/>
      <c r="P87" s="16"/>
    </row>
    <row r="88" spans="1:16" x14ac:dyDescent="0.2">
      <c r="C88" s="209"/>
      <c r="D88" s="205"/>
      <c r="E88" s="209"/>
      <c r="F88" s="210"/>
      <c r="G88" s="205"/>
      <c r="H88" s="205"/>
      <c r="I88" s="205"/>
      <c r="J88" s="205"/>
      <c r="K88" s="205"/>
      <c r="P88" s="16"/>
    </row>
    <row r="89" spans="1:16" x14ac:dyDescent="0.2">
      <c r="C89" s="209"/>
      <c r="D89" s="205"/>
      <c r="E89" s="209"/>
      <c r="F89" s="210"/>
      <c r="G89" s="205"/>
      <c r="H89" s="205"/>
      <c r="I89" s="205"/>
      <c r="J89" s="205"/>
      <c r="K89" s="205"/>
      <c r="P89" s="16"/>
    </row>
    <row r="90" spans="1:16" x14ac:dyDescent="0.2">
      <c r="C90" s="209"/>
      <c r="D90" s="205"/>
      <c r="E90" s="209"/>
      <c r="F90" s="210"/>
      <c r="G90" s="205"/>
      <c r="H90" s="205"/>
      <c r="I90" s="205"/>
      <c r="J90" s="205"/>
      <c r="K90" s="205"/>
      <c r="P90" s="16"/>
    </row>
    <row r="91" spans="1:16" x14ac:dyDescent="0.2">
      <c r="C91" s="209"/>
      <c r="D91" s="205"/>
      <c r="E91" s="209"/>
      <c r="F91" s="210"/>
      <c r="G91" s="205"/>
      <c r="H91" s="205"/>
      <c r="I91" s="205"/>
      <c r="J91" s="205"/>
      <c r="K91" s="205"/>
      <c r="P91" s="16"/>
    </row>
    <row r="92" spans="1:16" x14ac:dyDescent="0.2">
      <c r="C92" s="209"/>
      <c r="D92" s="205"/>
      <c r="E92" s="209"/>
      <c r="F92" s="210"/>
      <c r="G92" s="205"/>
      <c r="H92" s="205"/>
      <c r="I92" s="205"/>
      <c r="J92" s="205"/>
      <c r="K92" s="205"/>
      <c r="P92" s="16"/>
    </row>
    <row r="93" spans="1:16" x14ac:dyDescent="0.2">
      <c r="C93" s="209"/>
      <c r="D93" s="205"/>
      <c r="E93" s="209"/>
      <c r="F93" s="210"/>
      <c r="G93" s="205"/>
      <c r="H93" s="205"/>
      <c r="I93" s="205"/>
      <c r="J93" s="205"/>
      <c r="K93" s="205"/>
      <c r="P93" s="16"/>
    </row>
    <row r="94" spans="1:16" x14ac:dyDescent="0.2">
      <c r="C94" s="209"/>
      <c r="D94" s="205"/>
      <c r="E94" s="209"/>
      <c r="F94" s="210"/>
      <c r="G94" s="205"/>
      <c r="H94" s="205"/>
      <c r="I94" s="205"/>
      <c r="J94" s="205"/>
      <c r="K94" s="205"/>
      <c r="P94" s="16"/>
    </row>
    <row r="95" spans="1:16" x14ac:dyDescent="0.2">
      <c r="C95" s="209"/>
      <c r="D95" s="205"/>
      <c r="E95" s="209"/>
      <c r="F95" s="210"/>
      <c r="G95" s="205"/>
      <c r="H95" s="205"/>
      <c r="I95" s="205"/>
      <c r="J95" s="205"/>
      <c r="K95" s="205"/>
      <c r="P95" s="16"/>
    </row>
    <row r="96" spans="1:16" x14ac:dyDescent="0.2">
      <c r="C96" s="209"/>
      <c r="D96" s="205"/>
      <c r="E96" s="209"/>
      <c r="F96" s="210"/>
      <c r="G96" s="205"/>
      <c r="H96" s="205"/>
      <c r="I96" s="205"/>
      <c r="J96" s="205"/>
      <c r="K96" s="205"/>
      <c r="P96" s="16"/>
    </row>
    <row r="97" spans="3:11" s="16" customFormat="1" x14ac:dyDescent="0.2">
      <c r="C97" s="209"/>
      <c r="D97" s="205"/>
      <c r="E97" s="209"/>
      <c r="F97" s="210"/>
      <c r="G97" s="205"/>
      <c r="H97" s="205"/>
      <c r="I97" s="205"/>
      <c r="J97" s="205"/>
      <c r="K97" s="205"/>
    </row>
    <row r="98" spans="3:11" s="16" customFormat="1" x14ac:dyDescent="0.2">
      <c r="C98" s="209"/>
      <c r="D98" s="205"/>
      <c r="E98" s="209"/>
      <c r="F98" s="210"/>
      <c r="G98" s="205"/>
      <c r="H98" s="205"/>
      <c r="I98" s="205"/>
      <c r="J98" s="205"/>
      <c r="K98" s="205"/>
    </row>
    <row r="99" spans="3:11" s="16" customFormat="1" x14ac:dyDescent="0.2">
      <c r="C99" s="209"/>
      <c r="D99" s="205"/>
      <c r="E99" s="209"/>
      <c r="F99" s="210"/>
      <c r="G99" s="205"/>
      <c r="H99" s="205"/>
      <c r="I99" s="205"/>
      <c r="J99" s="205"/>
      <c r="K99" s="205"/>
    </row>
    <row r="100" spans="3:11" s="16" customFormat="1" x14ac:dyDescent="0.2">
      <c r="C100" s="209"/>
      <c r="D100" s="205"/>
      <c r="E100" s="209"/>
      <c r="F100" s="210"/>
      <c r="G100" s="205"/>
      <c r="H100" s="205"/>
      <c r="I100" s="205"/>
      <c r="J100" s="205"/>
      <c r="K100" s="205"/>
    </row>
    <row r="101" spans="3:11" s="16" customFormat="1" x14ac:dyDescent="0.2">
      <c r="C101" s="209"/>
      <c r="D101" s="205"/>
      <c r="E101" s="209"/>
      <c r="F101" s="210"/>
      <c r="G101" s="205"/>
      <c r="H101" s="205"/>
      <c r="I101" s="205"/>
      <c r="J101" s="205"/>
      <c r="K101" s="205"/>
    </row>
    <row r="102" spans="3:11" s="16" customFormat="1" x14ac:dyDescent="0.2">
      <c r="C102" s="209"/>
      <c r="D102" s="205"/>
      <c r="E102" s="209"/>
      <c r="F102" s="210"/>
      <c r="G102" s="205"/>
      <c r="H102" s="205"/>
      <c r="I102" s="205"/>
      <c r="J102" s="205"/>
      <c r="K102" s="205"/>
    </row>
    <row r="103" spans="3:11" s="16" customFormat="1" x14ac:dyDescent="0.2">
      <c r="C103" s="209"/>
      <c r="D103" s="205"/>
      <c r="E103" s="209"/>
      <c r="F103" s="210"/>
      <c r="G103" s="205"/>
      <c r="H103" s="205"/>
      <c r="I103" s="205"/>
      <c r="J103" s="205"/>
      <c r="K103" s="205"/>
    </row>
    <row r="104" spans="3:11" s="16" customFormat="1" x14ac:dyDescent="0.2">
      <c r="C104" s="209"/>
      <c r="D104" s="205"/>
      <c r="E104" s="209"/>
      <c r="F104" s="210"/>
      <c r="G104" s="205"/>
      <c r="H104" s="205"/>
      <c r="I104" s="205"/>
      <c r="J104" s="205"/>
      <c r="K104" s="205"/>
    </row>
    <row r="105" spans="3:11" s="16" customFormat="1" x14ac:dyDescent="0.2">
      <c r="C105" s="209"/>
      <c r="D105" s="205"/>
      <c r="E105" s="209"/>
      <c r="F105" s="210"/>
      <c r="G105" s="205"/>
      <c r="H105" s="205"/>
      <c r="I105" s="205"/>
      <c r="J105" s="205"/>
      <c r="K105" s="205"/>
    </row>
    <row r="106" spans="3:11" s="16" customFormat="1" x14ac:dyDescent="0.2">
      <c r="C106" s="209"/>
      <c r="D106" s="205"/>
      <c r="E106" s="209"/>
      <c r="F106" s="210"/>
      <c r="G106" s="205"/>
      <c r="H106" s="205"/>
      <c r="I106" s="205"/>
      <c r="J106" s="205"/>
      <c r="K106" s="205"/>
    </row>
  </sheetData>
  <mergeCells count="2">
    <mergeCell ref="A1:F1"/>
    <mergeCell ref="G2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2"/>
  <sheetViews>
    <sheetView workbookViewId="0">
      <selection sqref="A1:F1"/>
    </sheetView>
  </sheetViews>
  <sheetFormatPr defaultRowHeight="12.75" x14ac:dyDescent="0.2"/>
  <cols>
    <col min="1" max="1" width="36.5703125" style="230" customWidth="1"/>
    <col min="2" max="2" width="13.28515625" style="202" customWidth="1"/>
    <col min="3" max="3" width="12.5703125" style="354" customWidth="1"/>
    <col min="4" max="4" width="12.140625" style="353" customWidth="1"/>
    <col min="5" max="5" width="12.85546875" style="354" customWidth="1"/>
    <col min="6" max="6" width="14" style="354" customWidth="1"/>
    <col min="7" max="7" width="14.85546875" style="339" hidden="1" customWidth="1"/>
    <col min="8" max="8" width="15.28515625" style="250" hidden="1" customWidth="1"/>
    <col min="9" max="9" width="33.85546875" style="217" bestFit="1" customWidth="1"/>
    <col min="10" max="10" width="10" style="203" bestFit="1" customWidth="1"/>
    <col min="11" max="16384" width="9.140625" style="203"/>
  </cols>
  <sheetData>
    <row r="1" spans="1:15" ht="18.75" x14ac:dyDescent="0.3">
      <c r="A1" s="212" t="s">
        <v>75</v>
      </c>
      <c r="B1" s="213"/>
      <c r="C1" s="213"/>
      <c r="D1" s="213"/>
      <c r="E1" s="213"/>
      <c r="F1" s="214"/>
      <c r="G1" s="215"/>
      <c r="H1" s="216"/>
    </row>
    <row r="2" spans="1:15" ht="15.75" x14ac:dyDescent="0.25">
      <c r="A2" s="218" t="s">
        <v>76</v>
      </c>
      <c r="B2" s="219"/>
      <c r="C2" s="219"/>
      <c r="D2" s="219"/>
      <c r="E2" s="219"/>
      <c r="F2" s="220"/>
      <c r="G2" s="221"/>
      <c r="H2" s="222"/>
    </row>
    <row r="3" spans="1:15" s="200" customFormat="1" x14ac:dyDescent="0.2">
      <c r="A3" s="223"/>
      <c r="B3" s="224"/>
      <c r="C3" s="225"/>
      <c r="D3" s="226"/>
      <c r="E3" s="227"/>
      <c r="F3" s="227"/>
      <c r="G3" s="228"/>
      <c r="H3" s="229"/>
      <c r="I3" s="230"/>
    </row>
    <row r="4" spans="1:15" s="234" customFormat="1" ht="33.75" x14ac:dyDescent="0.2">
      <c r="A4" s="231" t="s">
        <v>2</v>
      </c>
      <c r="B4" s="26" t="s">
        <v>77</v>
      </c>
      <c r="C4" s="27" t="s">
        <v>4</v>
      </c>
      <c r="D4" s="232" t="s">
        <v>5</v>
      </c>
      <c r="E4" s="233" t="s">
        <v>6</v>
      </c>
      <c r="F4" s="233" t="s">
        <v>7</v>
      </c>
      <c r="G4" s="29"/>
      <c r="H4" s="29"/>
      <c r="I4" s="206"/>
    </row>
    <row r="5" spans="1:15" s="234" customFormat="1" ht="11.25" x14ac:dyDescent="0.2">
      <c r="A5" s="235"/>
      <c r="B5" s="33" t="s">
        <v>8</v>
      </c>
      <c r="C5" s="33" t="s">
        <v>9</v>
      </c>
      <c r="D5" s="33" t="s">
        <v>10</v>
      </c>
      <c r="E5" s="33" t="s">
        <v>11</v>
      </c>
      <c r="F5" s="33" t="s">
        <v>12</v>
      </c>
      <c r="G5" s="236"/>
      <c r="H5" s="236"/>
      <c r="I5" s="237"/>
    </row>
    <row r="6" spans="1:15" s="242" customFormat="1" x14ac:dyDescent="0.2">
      <c r="A6" s="238" t="s">
        <v>78</v>
      </c>
      <c r="B6" s="239">
        <f>SUM(B7+B17+B36+B52+B57+B62+B72+B77)</f>
        <v>811052</v>
      </c>
      <c r="C6" s="239">
        <f>SUM(C7+C17+C36+C52+C57+C62+C72+C77)</f>
        <v>2150034</v>
      </c>
      <c r="D6" s="239">
        <f>SUM(D7+D17+D36+D52+D57+D62+D72+D77)</f>
        <v>-291627</v>
      </c>
      <c r="E6" s="150">
        <f>SUM(E7+E17+E36+E52+E57+E62+E72+E77)</f>
        <v>1858407</v>
      </c>
      <c r="F6" s="150">
        <f>SUM(F7+F17+F36+F52+F57+F62+F72+F77)</f>
        <v>1847652.55</v>
      </c>
      <c r="G6" s="240"/>
      <c r="H6" s="240"/>
      <c r="I6" s="241"/>
    </row>
    <row r="7" spans="1:15" s="247" customFormat="1" x14ac:dyDescent="0.2">
      <c r="A7" s="243" t="s">
        <v>79</v>
      </c>
      <c r="B7" s="244">
        <f>SUM(B8:B16)</f>
        <v>635104</v>
      </c>
      <c r="C7" s="244">
        <f>SUM(C8:C16)</f>
        <v>875500</v>
      </c>
      <c r="D7" s="71">
        <f t="shared" ref="D7:D43" si="0">E7-C7</f>
        <v>-10200</v>
      </c>
      <c r="E7" s="244">
        <f>SUM(E8:E16)</f>
        <v>865300</v>
      </c>
      <c r="F7" s="267">
        <f>SUM(F8:F16)</f>
        <v>862904.55</v>
      </c>
      <c r="G7" s="245"/>
      <c r="H7" s="245"/>
      <c r="I7" s="246"/>
    </row>
    <row r="8" spans="1:15" s="250" customFormat="1" x14ac:dyDescent="0.2">
      <c r="A8" s="100" t="s">
        <v>80</v>
      </c>
      <c r="B8" s="110">
        <v>0</v>
      </c>
      <c r="C8" s="116">
        <v>525000</v>
      </c>
      <c r="D8" s="81">
        <f t="shared" si="0"/>
        <v>-7700</v>
      </c>
      <c r="E8" s="248">
        <v>517300</v>
      </c>
      <c r="F8" s="116">
        <v>517300</v>
      </c>
      <c r="G8" s="249"/>
      <c r="H8" s="249"/>
      <c r="I8" s="122"/>
    </row>
    <row r="9" spans="1:15" s="250" customFormat="1" x14ac:dyDescent="0.2">
      <c r="A9" s="100" t="s">
        <v>81</v>
      </c>
      <c r="B9" s="110">
        <v>35008.01</v>
      </c>
      <c r="C9" s="116">
        <v>151000</v>
      </c>
      <c r="D9" s="81">
        <f t="shared" si="0"/>
        <v>700</v>
      </c>
      <c r="E9" s="248">
        <v>151700</v>
      </c>
      <c r="F9" s="248">
        <v>155000</v>
      </c>
      <c r="G9" s="249"/>
      <c r="H9" s="249"/>
      <c r="I9" s="122"/>
    </row>
    <row r="10" spans="1:15" s="250" customFormat="1" x14ac:dyDescent="0.2">
      <c r="A10" s="100" t="s">
        <v>82</v>
      </c>
      <c r="B10" s="110">
        <v>419.08</v>
      </c>
      <c r="C10" s="116">
        <v>12500</v>
      </c>
      <c r="D10" s="81">
        <f t="shared" si="0"/>
        <v>-1000</v>
      </c>
      <c r="E10" s="116">
        <v>11500</v>
      </c>
      <c r="F10" s="116">
        <v>10000</v>
      </c>
      <c r="G10" s="251"/>
      <c r="H10" s="251"/>
      <c r="I10" s="252"/>
    </row>
    <row r="11" spans="1:15" s="250" customFormat="1" x14ac:dyDescent="0.2">
      <c r="A11" s="100" t="s">
        <v>83</v>
      </c>
      <c r="B11" s="253">
        <v>513768.5</v>
      </c>
      <c r="C11" s="116">
        <v>52000</v>
      </c>
      <c r="D11" s="81">
        <f t="shared" si="0"/>
        <v>-2000</v>
      </c>
      <c r="E11" s="116">
        <v>50000</v>
      </c>
      <c r="F11" s="116">
        <v>30000</v>
      </c>
      <c r="G11" s="249"/>
      <c r="H11" s="249"/>
      <c r="I11" s="85"/>
    </row>
    <row r="12" spans="1:15" s="250" customFormat="1" x14ac:dyDescent="0.2">
      <c r="A12" s="79" t="s">
        <v>84</v>
      </c>
      <c r="B12" s="116">
        <v>0</v>
      </c>
      <c r="C12" s="116">
        <v>2000</v>
      </c>
      <c r="D12" s="80">
        <f t="shared" si="0"/>
        <v>0</v>
      </c>
      <c r="E12" s="116">
        <v>2000</v>
      </c>
      <c r="F12" s="254">
        <v>1500</v>
      </c>
      <c r="G12" s="255"/>
      <c r="H12" s="249"/>
      <c r="I12" s="246"/>
    </row>
    <row r="13" spans="1:15" s="250" customFormat="1" x14ac:dyDescent="0.2">
      <c r="A13" s="100" t="s">
        <v>85</v>
      </c>
      <c r="B13" s="110">
        <v>0</v>
      </c>
      <c r="C13" s="116">
        <v>10000</v>
      </c>
      <c r="D13" s="81">
        <f t="shared" si="0"/>
        <v>0</v>
      </c>
      <c r="E13" s="116">
        <v>10000</v>
      </c>
      <c r="F13" s="116">
        <v>10000</v>
      </c>
      <c r="H13" s="249"/>
      <c r="I13" s="246"/>
      <c r="J13" s="87"/>
      <c r="K13" s="114"/>
      <c r="L13" s="114"/>
      <c r="M13" s="92"/>
      <c r="N13" s="114"/>
      <c r="O13" s="114"/>
    </row>
    <row r="14" spans="1:15" s="250" customFormat="1" x14ac:dyDescent="0.2">
      <c r="A14" s="100" t="s">
        <v>86</v>
      </c>
      <c r="B14" s="110">
        <v>326.22000000000003</v>
      </c>
      <c r="C14" s="116">
        <v>3000</v>
      </c>
      <c r="D14" s="81">
        <f t="shared" si="0"/>
        <v>-100</v>
      </c>
      <c r="E14" s="116">
        <v>2900</v>
      </c>
      <c r="F14" s="116">
        <v>2500</v>
      </c>
      <c r="G14" s="256"/>
      <c r="H14" s="251"/>
      <c r="I14" s="246"/>
    </row>
    <row r="15" spans="1:15" s="250" customFormat="1" x14ac:dyDescent="0.2">
      <c r="A15" s="100" t="s">
        <v>87</v>
      </c>
      <c r="B15" s="253">
        <v>2604.5500000000002</v>
      </c>
      <c r="C15" s="116">
        <v>1000</v>
      </c>
      <c r="D15" s="81">
        <f t="shared" si="0"/>
        <v>-100</v>
      </c>
      <c r="E15" s="116">
        <v>900</v>
      </c>
      <c r="F15" s="116">
        <v>2604.5500000000002</v>
      </c>
      <c r="G15" s="249"/>
      <c r="H15" s="249"/>
      <c r="I15" s="257"/>
    </row>
    <row r="16" spans="1:15" s="250" customFormat="1" x14ac:dyDescent="0.2">
      <c r="A16" s="172" t="s">
        <v>88</v>
      </c>
      <c r="B16" s="258">
        <v>82977.64</v>
      </c>
      <c r="C16" s="133">
        <v>119000</v>
      </c>
      <c r="D16" s="120">
        <f t="shared" si="0"/>
        <v>0</v>
      </c>
      <c r="E16" s="133">
        <v>119000</v>
      </c>
      <c r="F16" s="133">
        <v>134000</v>
      </c>
      <c r="G16" s="259"/>
      <c r="H16" s="260"/>
      <c r="I16" s="246"/>
    </row>
    <row r="17" spans="1:16" x14ac:dyDescent="0.2">
      <c r="A17" s="64" t="s">
        <v>89</v>
      </c>
      <c r="B17" s="127">
        <f>SUM(B18:B35)</f>
        <v>156436.56</v>
      </c>
      <c r="C17" s="261">
        <f>SUM(C18:C35)</f>
        <v>781980</v>
      </c>
      <c r="D17" s="71">
        <f t="shared" si="0"/>
        <v>-171623</v>
      </c>
      <c r="E17" s="261">
        <f>SUM(E18:E35)</f>
        <v>610357</v>
      </c>
      <c r="F17" s="261">
        <f>SUM(F18:F35)</f>
        <v>614848</v>
      </c>
      <c r="G17" s="245"/>
      <c r="H17" s="245"/>
      <c r="I17" s="262"/>
    </row>
    <row r="18" spans="1:16" x14ac:dyDescent="0.2">
      <c r="A18" s="79" t="s">
        <v>90</v>
      </c>
      <c r="B18" s="116">
        <v>1667</v>
      </c>
      <c r="C18" s="116">
        <v>18600</v>
      </c>
      <c r="D18" s="81">
        <f t="shared" si="0"/>
        <v>-1956</v>
      </c>
      <c r="E18" s="248">
        <v>16644</v>
      </c>
      <c r="F18" s="116">
        <v>15000</v>
      </c>
      <c r="G18" s="248"/>
      <c r="H18" s="251"/>
      <c r="I18" s="246"/>
    </row>
    <row r="19" spans="1:16" x14ac:dyDescent="0.2">
      <c r="A19" s="79" t="s">
        <v>91</v>
      </c>
      <c r="B19" s="116">
        <v>3312.25</v>
      </c>
      <c r="C19" s="110">
        <v>28050</v>
      </c>
      <c r="D19" s="81">
        <f t="shared" si="0"/>
        <v>-3250</v>
      </c>
      <c r="E19" s="263">
        <v>24800</v>
      </c>
      <c r="F19" s="116">
        <v>22000</v>
      </c>
      <c r="G19" s="264"/>
      <c r="H19" s="249"/>
      <c r="I19" s="246"/>
    </row>
    <row r="20" spans="1:16" x14ac:dyDescent="0.2">
      <c r="A20" s="79" t="s">
        <v>92</v>
      </c>
      <c r="B20" s="116">
        <v>10585.04</v>
      </c>
      <c r="C20" s="110">
        <v>73600</v>
      </c>
      <c r="D20" s="81">
        <f t="shared" si="0"/>
        <v>-8120</v>
      </c>
      <c r="E20" s="263">
        <v>65480</v>
      </c>
      <c r="F20" s="116">
        <v>56000</v>
      </c>
      <c r="G20" s="264"/>
      <c r="H20" s="249"/>
      <c r="I20" s="246"/>
    </row>
    <row r="21" spans="1:16" x14ac:dyDescent="0.2">
      <c r="A21" s="79" t="s">
        <v>93</v>
      </c>
      <c r="B21" s="116">
        <v>5068</v>
      </c>
      <c r="C21" s="110">
        <v>31600</v>
      </c>
      <c r="D21" s="81">
        <f t="shared" si="0"/>
        <v>-6800</v>
      </c>
      <c r="E21" s="263">
        <v>24800</v>
      </c>
      <c r="F21" s="116">
        <v>22000</v>
      </c>
      <c r="G21" s="264"/>
      <c r="H21" s="249"/>
      <c r="I21" s="246"/>
    </row>
    <row r="22" spans="1:16" x14ac:dyDescent="0.2">
      <c r="A22" s="79" t="s">
        <v>94</v>
      </c>
      <c r="B22" s="116">
        <v>168.78</v>
      </c>
      <c r="C22" s="110">
        <v>11300</v>
      </c>
      <c r="D22" s="81">
        <f t="shared" si="0"/>
        <v>-800</v>
      </c>
      <c r="E22" s="263">
        <v>10500</v>
      </c>
      <c r="F22" s="116">
        <v>8200</v>
      </c>
      <c r="G22" s="264"/>
      <c r="H22" s="249"/>
      <c r="I22" s="246"/>
    </row>
    <row r="23" spans="1:16" x14ac:dyDescent="0.2">
      <c r="A23" s="79" t="s">
        <v>95</v>
      </c>
      <c r="B23" s="116">
        <v>0</v>
      </c>
      <c r="C23" s="110">
        <v>13350</v>
      </c>
      <c r="D23" s="81">
        <f t="shared" si="0"/>
        <v>2110</v>
      </c>
      <c r="E23" s="263">
        <v>15460</v>
      </c>
      <c r="F23" s="116">
        <v>15460</v>
      </c>
      <c r="G23" s="264"/>
      <c r="H23" s="249"/>
      <c r="I23" s="246"/>
    </row>
    <row r="24" spans="1:16" x14ac:dyDescent="0.2">
      <c r="A24" s="79" t="s">
        <v>96</v>
      </c>
      <c r="B24" s="116">
        <v>82</v>
      </c>
      <c r="C24" s="110">
        <v>5500</v>
      </c>
      <c r="D24" s="81">
        <f t="shared" si="0"/>
        <v>-1600</v>
      </c>
      <c r="E24" s="263">
        <v>3900</v>
      </c>
      <c r="F24" s="116">
        <v>3900</v>
      </c>
      <c r="G24" s="248"/>
      <c r="H24" s="251"/>
      <c r="I24" s="246"/>
    </row>
    <row r="25" spans="1:16" x14ac:dyDescent="0.2">
      <c r="A25" s="79" t="s">
        <v>97</v>
      </c>
      <c r="B25" s="116">
        <v>670.31</v>
      </c>
      <c r="C25" s="110">
        <v>8000</v>
      </c>
      <c r="D25" s="81">
        <f t="shared" si="0"/>
        <v>1100</v>
      </c>
      <c r="E25" s="263">
        <v>9100</v>
      </c>
      <c r="F25" s="116">
        <v>8000</v>
      </c>
      <c r="G25" s="264"/>
      <c r="H25" s="249"/>
      <c r="I25" s="246"/>
    </row>
    <row r="26" spans="1:16" x14ac:dyDescent="0.2">
      <c r="A26" s="100" t="s">
        <v>98</v>
      </c>
      <c r="B26" s="116">
        <v>0</v>
      </c>
      <c r="C26" s="110">
        <v>10700</v>
      </c>
      <c r="D26" s="81">
        <f t="shared" si="0"/>
        <v>320</v>
      </c>
      <c r="E26" s="263">
        <v>11020</v>
      </c>
      <c r="F26" s="116">
        <v>11020</v>
      </c>
      <c r="G26" s="116">
        <v>11020</v>
      </c>
      <c r="H26" s="249"/>
      <c r="I26" s="246"/>
      <c r="J26" s="257"/>
      <c r="K26" s="265"/>
      <c r="L26" s="265"/>
      <c r="M26" s="98"/>
      <c r="N26" s="265"/>
      <c r="O26" s="265"/>
      <c r="P26" s="266"/>
    </row>
    <row r="27" spans="1:16" x14ac:dyDescent="0.2">
      <c r="A27" s="100" t="s">
        <v>99</v>
      </c>
      <c r="B27" s="110">
        <v>7120.22</v>
      </c>
      <c r="C27" s="116">
        <v>85000</v>
      </c>
      <c r="D27" s="81">
        <f t="shared" si="0"/>
        <v>33500</v>
      </c>
      <c r="E27" s="248">
        <v>118500</v>
      </c>
      <c r="F27" s="248">
        <v>115000</v>
      </c>
      <c r="G27" s="264"/>
      <c r="H27" s="249"/>
      <c r="I27" s="246"/>
      <c r="J27" s="266"/>
      <c r="K27" s="266"/>
      <c r="L27" s="266"/>
      <c r="M27" s="266"/>
      <c r="N27" s="266"/>
      <c r="O27" s="266"/>
      <c r="P27" s="266"/>
    </row>
    <row r="28" spans="1:16" x14ac:dyDescent="0.2">
      <c r="A28" s="79" t="s">
        <v>100</v>
      </c>
      <c r="B28" s="116">
        <v>6130.5</v>
      </c>
      <c r="C28" s="110">
        <v>8500</v>
      </c>
      <c r="D28" s="81">
        <f t="shared" si="0"/>
        <v>-1042</v>
      </c>
      <c r="E28" s="263">
        <v>7458</v>
      </c>
      <c r="F28" s="116">
        <v>7458</v>
      </c>
      <c r="G28" s="264"/>
      <c r="H28" s="249"/>
      <c r="I28" s="246"/>
      <c r="J28" s="257"/>
      <c r="K28" s="265"/>
      <c r="L28" s="265"/>
      <c r="M28" s="98"/>
      <c r="N28" s="265"/>
      <c r="O28" s="265"/>
      <c r="P28" s="266"/>
    </row>
    <row r="29" spans="1:16" x14ac:dyDescent="0.2">
      <c r="A29" s="100" t="s">
        <v>101</v>
      </c>
      <c r="B29" s="110">
        <v>35180.699999999997</v>
      </c>
      <c r="C29" s="116">
        <v>100000</v>
      </c>
      <c r="D29" s="81">
        <f t="shared" si="0"/>
        <v>-13000</v>
      </c>
      <c r="E29" s="248">
        <v>87000</v>
      </c>
      <c r="F29" s="248">
        <v>90000</v>
      </c>
      <c r="G29" s="264"/>
      <c r="H29" s="249"/>
      <c r="I29" s="246"/>
      <c r="J29" s="266"/>
      <c r="K29" s="266"/>
      <c r="L29" s="266"/>
      <c r="M29" s="266"/>
      <c r="N29" s="266"/>
      <c r="O29" s="266"/>
      <c r="P29" s="266"/>
    </row>
    <row r="30" spans="1:16" x14ac:dyDescent="0.2">
      <c r="A30" s="100" t="s">
        <v>102</v>
      </c>
      <c r="B30" s="116">
        <v>17192.150000000001</v>
      </c>
      <c r="C30" s="116">
        <v>66000</v>
      </c>
      <c r="D30" s="81">
        <f t="shared" si="0"/>
        <v>-4875</v>
      </c>
      <c r="E30" s="248">
        <v>61125</v>
      </c>
      <c r="F30" s="248">
        <v>66000</v>
      </c>
      <c r="G30" s="264"/>
      <c r="H30" s="249"/>
      <c r="I30" s="246"/>
      <c r="J30" s="266"/>
      <c r="K30" s="266"/>
      <c r="L30" s="266"/>
      <c r="M30" s="266"/>
      <c r="N30" s="266"/>
      <c r="O30" s="266"/>
      <c r="P30" s="266"/>
    </row>
    <row r="31" spans="1:16" x14ac:dyDescent="0.2">
      <c r="A31" s="100" t="s">
        <v>103</v>
      </c>
      <c r="B31" s="110">
        <v>19289.400000000001</v>
      </c>
      <c r="C31" s="116">
        <v>44030</v>
      </c>
      <c r="D31" s="81">
        <f t="shared" si="0"/>
        <v>-7670</v>
      </c>
      <c r="E31" s="248">
        <v>36360</v>
      </c>
      <c r="F31" s="248">
        <v>39000</v>
      </c>
      <c r="G31" s="264"/>
      <c r="H31" s="249"/>
      <c r="I31" s="246"/>
      <c r="J31" s="257"/>
      <c r="K31" s="265"/>
      <c r="L31" s="265"/>
      <c r="M31" s="98"/>
      <c r="N31" s="265"/>
      <c r="O31" s="265"/>
      <c r="P31" s="266"/>
    </row>
    <row r="32" spans="1:16" x14ac:dyDescent="0.2">
      <c r="A32" s="79" t="s">
        <v>104</v>
      </c>
      <c r="B32" s="116">
        <v>0</v>
      </c>
      <c r="C32" s="116">
        <v>0</v>
      </c>
      <c r="D32" s="81">
        <f t="shared" si="0"/>
        <v>0</v>
      </c>
      <c r="E32" s="116">
        <v>0</v>
      </c>
      <c r="F32" s="116">
        <v>0</v>
      </c>
      <c r="G32" s="264"/>
      <c r="H32" s="249"/>
      <c r="I32" s="246"/>
    </row>
    <row r="33" spans="1:15" x14ac:dyDescent="0.2">
      <c r="A33" s="100" t="s">
        <v>105</v>
      </c>
      <c r="B33" s="110">
        <v>109.07</v>
      </c>
      <c r="C33" s="116">
        <v>64600</v>
      </c>
      <c r="D33" s="81">
        <f t="shared" si="0"/>
        <v>20000</v>
      </c>
      <c r="E33" s="248">
        <v>84600</v>
      </c>
      <c r="F33" s="248">
        <v>84600</v>
      </c>
      <c r="G33" s="264"/>
      <c r="H33" s="249"/>
      <c r="I33" s="246"/>
    </row>
    <row r="34" spans="1:15" x14ac:dyDescent="0.2">
      <c r="A34" s="100" t="s">
        <v>106</v>
      </c>
      <c r="B34" s="110">
        <v>49861.14</v>
      </c>
      <c r="C34" s="116">
        <v>212150</v>
      </c>
      <c r="D34" s="81">
        <f>E34-C34</f>
        <v>-179750</v>
      </c>
      <c r="E34" s="116">
        <v>32400</v>
      </c>
      <c r="F34" s="248">
        <v>50000</v>
      </c>
      <c r="G34" s="264"/>
      <c r="H34" s="249"/>
      <c r="I34" s="246"/>
    </row>
    <row r="35" spans="1:15" x14ac:dyDescent="0.2">
      <c r="A35" s="100" t="s">
        <v>107</v>
      </c>
      <c r="B35" s="116">
        <v>0</v>
      </c>
      <c r="C35" s="110">
        <v>1000</v>
      </c>
      <c r="D35" s="81">
        <f t="shared" ref="D35" si="1">E35-C35</f>
        <v>210</v>
      </c>
      <c r="E35" s="110">
        <v>1210</v>
      </c>
      <c r="F35" s="116">
        <v>1210</v>
      </c>
      <c r="G35" s="264"/>
      <c r="H35" s="249"/>
      <c r="I35" s="246"/>
    </row>
    <row r="36" spans="1:15" x14ac:dyDescent="0.2">
      <c r="A36" s="243" t="s">
        <v>108</v>
      </c>
      <c r="B36" s="244">
        <f>SUM(B37:B43)</f>
        <v>4335</v>
      </c>
      <c r="C36" s="244">
        <f>SUM(C37:C43)</f>
        <v>135500</v>
      </c>
      <c r="D36" s="67">
        <f t="shared" si="0"/>
        <v>-19750</v>
      </c>
      <c r="E36" s="244">
        <f>SUM(E37:E43)</f>
        <v>115750</v>
      </c>
      <c r="F36" s="267">
        <f>SUM(F37:F43)</f>
        <v>124900</v>
      </c>
      <c r="G36" s="245"/>
      <c r="H36" s="245"/>
      <c r="I36" s="241"/>
    </row>
    <row r="37" spans="1:15" x14ac:dyDescent="0.2">
      <c r="A37" s="100" t="s">
        <v>109</v>
      </c>
      <c r="B37" s="268">
        <v>1300</v>
      </c>
      <c r="C37" s="268">
        <v>12400</v>
      </c>
      <c r="D37" s="81">
        <f t="shared" si="0"/>
        <v>1200</v>
      </c>
      <c r="E37" s="268">
        <v>13600</v>
      </c>
      <c r="F37" s="116">
        <v>10000</v>
      </c>
      <c r="G37" s="269"/>
      <c r="H37" s="249"/>
      <c r="I37" s="246"/>
    </row>
    <row r="38" spans="1:15" x14ac:dyDescent="0.2">
      <c r="A38" s="100" t="s">
        <v>110</v>
      </c>
      <c r="B38" s="268">
        <v>0</v>
      </c>
      <c r="C38" s="268">
        <v>4500</v>
      </c>
      <c r="D38" s="81">
        <f t="shared" si="0"/>
        <v>-750</v>
      </c>
      <c r="E38" s="268">
        <v>3750</v>
      </c>
      <c r="F38" s="116">
        <v>3500</v>
      </c>
      <c r="G38" s="269"/>
      <c r="H38" s="249"/>
      <c r="I38" s="246"/>
    </row>
    <row r="39" spans="1:15" x14ac:dyDescent="0.2">
      <c r="A39" s="100" t="s">
        <v>111</v>
      </c>
      <c r="B39" s="268">
        <v>0</v>
      </c>
      <c r="C39" s="268">
        <v>5000</v>
      </c>
      <c r="D39" s="81">
        <f t="shared" si="0"/>
        <v>0</v>
      </c>
      <c r="E39" s="268">
        <v>5000</v>
      </c>
      <c r="F39" s="116">
        <v>0</v>
      </c>
      <c r="G39" s="269"/>
      <c r="H39" s="270"/>
      <c r="I39" s="246"/>
    </row>
    <row r="40" spans="1:15" x14ac:dyDescent="0.2">
      <c r="A40" s="100" t="s">
        <v>112</v>
      </c>
      <c r="B40" s="268">
        <v>0</v>
      </c>
      <c r="C40" s="268">
        <v>30000</v>
      </c>
      <c r="D40" s="81">
        <f t="shared" si="0"/>
        <v>-20000</v>
      </c>
      <c r="E40" s="271">
        <v>10000</v>
      </c>
      <c r="F40" s="116">
        <v>28000</v>
      </c>
      <c r="G40" s="269"/>
      <c r="H40" s="249"/>
      <c r="I40" s="246"/>
    </row>
    <row r="41" spans="1:15" x14ac:dyDescent="0.2">
      <c r="A41" s="100" t="s">
        <v>113</v>
      </c>
      <c r="B41" s="268">
        <v>0</v>
      </c>
      <c r="C41" s="268">
        <v>45000</v>
      </c>
      <c r="D41" s="81">
        <f t="shared" si="0"/>
        <v>0</v>
      </c>
      <c r="E41" s="271">
        <v>45000</v>
      </c>
      <c r="F41" s="116">
        <v>45000</v>
      </c>
      <c r="G41" s="269"/>
      <c r="H41" s="249"/>
      <c r="I41" s="246"/>
      <c r="J41" s="87"/>
      <c r="K41" s="272"/>
      <c r="L41" s="272"/>
      <c r="M41" s="92"/>
      <c r="N41" s="272"/>
      <c r="O41" s="114"/>
    </row>
    <row r="42" spans="1:15" s="250" customFormat="1" x14ac:dyDescent="0.2">
      <c r="A42" s="79" t="s">
        <v>114</v>
      </c>
      <c r="B42" s="273">
        <v>0</v>
      </c>
      <c r="C42" s="272">
        <v>600</v>
      </c>
      <c r="D42" s="81">
        <f t="shared" si="0"/>
        <v>800</v>
      </c>
      <c r="E42" s="268">
        <v>1400</v>
      </c>
      <c r="F42" s="116">
        <v>1400</v>
      </c>
      <c r="G42" s="203"/>
      <c r="H42" s="249"/>
      <c r="I42" s="246"/>
      <c r="J42" s="203"/>
      <c r="K42" s="203"/>
      <c r="L42" s="203"/>
      <c r="M42" s="203"/>
      <c r="N42" s="203"/>
    </row>
    <row r="43" spans="1:15" s="250" customFormat="1" x14ac:dyDescent="0.2">
      <c r="A43" s="172" t="s">
        <v>115</v>
      </c>
      <c r="B43" s="274">
        <v>3035</v>
      </c>
      <c r="C43" s="274">
        <v>38000</v>
      </c>
      <c r="D43" s="120">
        <f t="shared" si="0"/>
        <v>-1000</v>
      </c>
      <c r="E43" s="274">
        <v>37000</v>
      </c>
      <c r="F43" s="133">
        <v>37000</v>
      </c>
      <c r="G43" s="275"/>
      <c r="H43" s="276"/>
      <c r="I43" s="246"/>
      <c r="J43" s="203"/>
      <c r="K43" s="203"/>
      <c r="L43" s="203"/>
      <c r="M43" s="203"/>
      <c r="N43" s="203"/>
    </row>
    <row r="44" spans="1:15" s="281" customFormat="1" x14ac:dyDescent="0.2">
      <c r="A44" s="57" t="s">
        <v>116</v>
      </c>
      <c r="B44" s="277">
        <f>+B7+B17+B36</f>
        <v>795875.56</v>
      </c>
      <c r="C44" s="277">
        <f>+C7+C17+C36</f>
        <v>1792980</v>
      </c>
      <c r="D44" s="58">
        <f>E44-C44</f>
        <v>-201573</v>
      </c>
      <c r="E44" s="277">
        <f>+E7+E17+E36</f>
        <v>1591407</v>
      </c>
      <c r="F44" s="278">
        <f>+F7+F17+F36</f>
        <v>1602652.55</v>
      </c>
      <c r="G44" s="279"/>
      <c r="H44" s="279"/>
      <c r="I44" s="280"/>
    </row>
    <row r="45" spans="1:15" s="281" customFormat="1" x14ac:dyDescent="0.2">
      <c r="A45" s="282"/>
      <c r="B45" s="283"/>
      <c r="C45" s="284"/>
      <c r="D45" s="285"/>
      <c r="E45" s="286"/>
      <c r="F45" s="287"/>
      <c r="G45" s="288"/>
      <c r="I45" s="280"/>
    </row>
    <row r="46" spans="1:15" ht="18.75" x14ac:dyDescent="0.3">
      <c r="A46" s="212" t="s">
        <v>75</v>
      </c>
      <c r="B46" s="289"/>
      <c r="C46" s="289"/>
      <c r="D46" s="289"/>
      <c r="E46" s="289"/>
      <c r="F46" s="214"/>
      <c r="G46" s="290"/>
      <c r="H46" s="291"/>
      <c r="I46" s="292"/>
    </row>
    <row r="47" spans="1:15" ht="15.75" x14ac:dyDescent="0.25">
      <c r="A47" s="218" t="s">
        <v>76</v>
      </c>
      <c r="B47" s="219"/>
      <c r="C47" s="219"/>
      <c r="D47" s="219"/>
      <c r="E47" s="219"/>
      <c r="F47" s="293"/>
      <c r="G47" s="294"/>
      <c r="H47" s="295"/>
      <c r="I47" s="292"/>
    </row>
    <row r="48" spans="1:15" s="200" customFormat="1" x14ac:dyDescent="0.2">
      <c r="A48" s="163"/>
      <c r="B48" s="296"/>
      <c r="C48" s="225"/>
      <c r="D48" s="297"/>
      <c r="E48" s="225"/>
      <c r="F48" s="298"/>
      <c r="G48" s="299"/>
      <c r="H48" s="299"/>
      <c r="I48" s="230"/>
    </row>
    <row r="49" spans="1:15" s="234" customFormat="1" ht="33.75" x14ac:dyDescent="0.2">
      <c r="A49" s="26" t="s">
        <v>2</v>
      </c>
      <c r="B49" s="26" t="str">
        <f>B4</f>
        <v>Residui passivi presunti al 31/12/2020</v>
      </c>
      <c r="C49" s="26" t="str">
        <f>C4</f>
        <v>Previsioni iniziali dell'anno 2020</v>
      </c>
      <c r="D49" s="26" t="str">
        <f>D4</f>
        <v>Variazioni</v>
      </c>
      <c r="E49" s="26" t="str">
        <f>E4</f>
        <v>Previsioni di competenza per l'anno 2021</v>
      </c>
      <c r="F49" s="26" t="str">
        <f>F4</f>
        <v>Previsioni di cassa per l'anno 2021</v>
      </c>
      <c r="G49" s="29" t="s">
        <v>117</v>
      </c>
      <c r="H49" s="29" t="s">
        <v>118</v>
      </c>
      <c r="I49" s="206"/>
    </row>
    <row r="50" spans="1:15" s="301" customFormat="1" ht="11.25" x14ac:dyDescent="0.2">
      <c r="A50" s="33"/>
      <c r="B50" s="33" t="s">
        <v>8</v>
      </c>
      <c r="C50" s="33" t="s">
        <v>9</v>
      </c>
      <c r="D50" s="33" t="s">
        <v>10</v>
      </c>
      <c r="E50" s="33" t="s">
        <v>11</v>
      </c>
      <c r="F50" s="33" t="s">
        <v>12</v>
      </c>
      <c r="G50" s="236" t="s">
        <v>119</v>
      </c>
      <c r="H50" s="236" t="s">
        <v>120</v>
      </c>
      <c r="I50" s="300"/>
    </row>
    <row r="51" spans="1:15" s="200" customFormat="1" x14ac:dyDescent="0.2">
      <c r="A51" s="302" t="s">
        <v>121</v>
      </c>
      <c r="B51" s="303">
        <f>B44</f>
        <v>795875.56</v>
      </c>
      <c r="C51" s="189">
        <f>+C44</f>
        <v>1792980</v>
      </c>
      <c r="D51" s="142">
        <f>E51-C51</f>
        <v>-201573</v>
      </c>
      <c r="E51" s="189">
        <f>+E44</f>
        <v>1591407</v>
      </c>
      <c r="F51" s="150">
        <f>F44</f>
        <v>1602652.55</v>
      </c>
      <c r="G51" s="279">
        <f>+G44</f>
        <v>0</v>
      </c>
      <c r="H51" s="279">
        <f>+H44</f>
        <v>0</v>
      </c>
      <c r="I51" s="280"/>
    </row>
    <row r="52" spans="1:15" s="247" customFormat="1" x14ac:dyDescent="0.2">
      <c r="A52" s="40" t="s">
        <v>122</v>
      </c>
      <c r="B52" s="267">
        <f>SUM(B53:B56)</f>
        <v>15006.439999999999</v>
      </c>
      <c r="C52" s="304">
        <f>SUM(C53:C56)</f>
        <v>223154</v>
      </c>
      <c r="D52" s="44">
        <f t="shared" ref="D52:D66" si="2">E52-C52</f>
        <v>-91154</v>
      </c>
      <c r="E52" s="304">
        <f>SUM(E53:E56)</f>
        <v>132000</v>
      </c>
      <c r="F52" s="267">
        <f>SUM(F53:F56)</f>
        <v>160000</v>
      </c>
      <c r="G52" s="245">
        <f>SUM(G53:G55)</f>
        <v>82253</v>
      </c>
      <c r="H52" s="245">
        <f>SUM(H53:H55)</f>
        <v>158500</v>
      </c>
      <c r="I52" s="280"/>
    </row>
    <row r="53" spans="1:15" s="247" customFormat="1" x14ac:dyDescent="0.2">
      <c r="A53" s="79" t="s">
        <v>123</v>
      </c>
      <c r="B53" s="273">
        <v>6695.7</v>
      </c>
      <c r="C53" s="305">
        <v>15000</v>
      </c>
      <c r="D53" s="116">
        <f t="shared" si="2"/>
        <v>25000</v>
      </c>
      <c r="E53" s="306">
        <v>40000</v>
      </c>
      <c r="F53" s="116">
        <v>40000</v>
      </c>
      <c r="G53" s="249">
        <v>1460</v>
      </c>
      <c r="H53" s="249">
        <v>3000</v>
      </c>
      <c r="I53" s="246"/>
    </row>
    <row r="54" spans="1:15" x14ac:dyDescent="0.2">
      <c r="A54" s="79" t="s">
        <v>124</v>
      </c>
      <c r="B54" s="273">
        <v>4539.74</v>
      </c>
      <c r="C54" s="305">
        <v>135154</v>
      </c>
      <c r="D54" s="116">
        <f t="shared" si="2"/>
        <v>-101154</v>
      </c>
      <c r="E54" s="306">
        <v>34000</v>
      </c>
      <c r="F54" s="116">
        <v>50000</v>
      </c>
      <c r="G54" s="249">
        <v>51463</v>
      </c>
      <c r="H54" s="307">
        <v>125500</v>
      </c>
      <c r="I54" s="246"/>
    </row>
    <row r="55" spans="1:15" x14ac:dyDescent="0.2">
      <c r="A55" s="79" t="s">
        <v>125</v>
      </c>
      <c r="B55" s="273">
        <v>854</v>
      </c>
      <c r="C55" s="273">
        <v>53000</v>
      </c>
      <c r="D55" s="116">
        <f t="shared" si="2"/>
        <v>-30000</v>
      </c>
      <c r="E55" s="325">
        <v>23000</v>
      </c>
      <c r="F55" s="308">
        <v>20000</v>
      </c>
      <c r="G55" s="276">
        <v>29330</v>
      </c>
      <c r="H55" s="276">
        <v>30000</v>
      </c>
      <c r="I55" s="246"/>
    </row>
    <row r="56" spans="1:15" x14ac:dyDescent="0.2">
      <c r="A56" s="95" t="s">
        <v>126</v>
      </c>
      <c r="B56" s="268">
        <v>2917</v>
      </c>
      <c r="C56" s="268">
        <v>20000</v>
      </c>
      <c r="D56" s="110">
        <f t="shared" si="2"/>
        <v>15000</v>
      </c>
      <c r="E56" s="271">
        <v>35000</v>
      </c>
      <c r="F56" s="116">
        <v>50000</v>
      </c>
      <c r="G56" s="249"/>
      <c r="H56" s="249"/>
      <c r="I56" s="246"/>
    </row>
    <row r="57" spans="1:15" x14ac:dyDescent="0.2">
      <c r="A57" s="168" t="s">
        <v>127</v>
      </c>
      <c r="B57" s="309">
        <f>SUM(B58:B58)</f>
        <v>0</v>
      </c>
      <c r="C57" s="309">
        <f>SUM(C58:C61)</f>
        <v>52000</v>
      </c>
      <c r="D57" s="67">
        <f t="shared" si="2"/>
        <v>1000</v>
      </c>
      <c r="E57" s="309">
        <f>SUM(E58:E61)</f>
        <v>53000</v>
      </c>
      <c r="F57" s="44">
        <f>SUM(F58:F61)</f>
        <v>53000</v>
      </c>
      <c r="G57" s="310">
        <f>SUM(G58:G61)</f>
        <v>119000</v>
      </c>
      <c r="H57" s="310">
        <f>SUM(H58:H61)</f>
        <v>168000</v>
      </c>
      <c r="I57" s="246"/>
    </row>
    <row r="58" spans="1:15" x14ac:dyDescent="0.2">
      <c r="A58" s="100" t="s">
        <v>128</v>
      </c>
      <c r="B58" s="110">
        <v>0</v>
      </c>
      <c r="C58" s="268">
        <v>50000</v>
      </c>
      <c r="D58" s="110">
        <f t="shared" si="2"/>
        <v>0</v>
      </c>
      <c r="E58" s="268">
        <v>50000</v>
      </c>
      <c r="F58" s="116">
        <v>50000</v>
      </c>
      <c r="G58" s="249">
        <v>119000</v>
      </c>
      <c r="H58" s="249">
        <v>119000</v>
      </c>
      <c r="I58" s="241"/>
    </row>
    <row r="59" spans="1:15" x14ac:dyDescent="0.2">
      <c r="A59" s="100" t="s">
        <v>129</v>
      </c>
      <c r="B59" s="110">
        <v>0</v>
      </c>
      <c r="C59" s="268">
        <v>0</v>
      </c>
      <c r="D59" s="110">
        <f t="shared" si="2"/>
        <v>0</v>
      </c>
      <c r="E59" s="268">
        <v>0</v>
      </c>
      <c r="F59" s="116">
        <v>0</v>
      </c>
      <c r="G59" s="270">
        <v>0</v>
      </c>
      <c r="H59" s="249">
        <v>45000</v>
      </c>
      <c r="I59" s="241"/>
    </row>
    <row r="60" spans="1:15" x14ac:dyDescent="0.2">
      <c r="A60" s="100" t="s">
        <v>130</v>
      </c>
      <c r="B60" s="110">
        <v>0</v>
      </c>
      <c r="C60" s="273">
        <v>1000</v>
      </c>
      <c r="D60" s="110">
        <f t="shared" si="2"/>
        <v>1000</v>
      </c>
      <c r="E60" s="273">
        <v>2000</v>
      </c>
      <c r="F60" s="116">
        <v>2000</v>
      </c>
      <c r="G60" s="270">
        <v>0</v>
      </c>
      <c r="H60" s="249">
        <v>3000</v>
      </c>
      <c r="I60" s="241"/>
    </row>
    <row r="61" spans="1:15" x14ac:dyDescent="0.2">
      <c r="A61" s="172" t="s">
        <v>131</v>
      </c>
      <c r="B61" s="133">
        <v>0</v>
      </c>
      <c r="C61" s="311">
        <v>1000</v>
      </c>
      <c r="D61" s="119">
        <f t="shared" si="2"/>
        <v>0</v>
      </c>
      <c r="E61" s="311">
        <v>1000</v>
      </c>
      <c r="F61" s="133">
        <v>1000</v>
      </c>
      <c r="G61" s="270">
        <v>0</v>
      </c>
      <c r="H61" s="276">
        <v>1000</v>
      </c>
      <c r="I61" s="241"/>
    </row>
    <row r="62" spans="1:15" x14ac:dyDescent="0.2">
      <c r="A62" s="64" t="s">
        <v>132</v>
      </c>
      <c r="B62" s="127">
        <f>SUM(B63:B66)</f>
        <v>170</v>
      </c>
      <c r="C62" s="127">
        <f>SUM(C63:C66)</f>
        <v>1400</v>
      </c>
      <c r="D62" s="71">
        <f t="shared" si="2"/>
        <v>100</v>
      </c>
      <c r="E62" s="127">
        <f>SUM(E63:E66)</f>
        <v>1500</v>
      </c>
      <c r="F62" s="127">
        <f>SUM(F63:F66)</f>
        <v>1500</v>
      </c>
      <c r="G62" s="310">
        <f>SUM(G63:G71)</f>
        <v>231340</v>
      </c>
      <c r="H62" s="310">
        <f>SUM(H63:H71)</f>
        <v>351952</v>
      </c>
      <c r="I62" s="246"/>
      <c r="J62" s="312"/>
      <c r="K62" s="313"/>
      <c r="L62" s="313"/>
      <c r="M62" s="314"/>
      <c r="N62" s="313"/>
      <c r="O62" s="313"/>
    </row>
    <row r="63" spans="1:15" x14ac:dyDescent="0.2">
      <c r="A63" s="79" t="s">
        <v>133</v>
      </c>
      <c r="B63" s="315">
        <v>170</v>
      </c>
      <c r="C63" s="273">
        <v>300</v>
      </c>
      <c r="D63" s="110">
        <f t="shared" si="2"/>
        <v>100</v>
      </c>
      <c r="E63" s="273">
        <v>400</v>
      </c>
      <c r="F63" s="116">
        <v>400</v>
      </c>
      <c r="G63" s="249">
        <v>858</v>
      </c>
      <c r="H63" s="249">
        <v>1000</v>
      </c>
      <c r="I63" s="241"/>
      <c r="J63" s="87"/>
      <c r="K63" s="114"/>
      <c r="L63" s="272"/>
      <c r="M63" s="114"/>
      <c r="N63" s="272"/>
      <c r="O63" s="114"/>
    </row>
    <row r="64" spans="1:15" s="247" customFormat="1" x14ac:dyDescent="0.2">
      <c r="A64" s="79" t="s">
        <v>134</v>
      </c>
      <c r="B64" s="315">
        <v>0</v>
      </c>
      <c r="C64" s="273">
        <v>300</v>
      </c>
      <c r="D64" s="110">
        <f t="shared" si="2"/>
        <v>0</v>
      </c>
      <c r="E64" s="273">
        <v>300</v>
      </c>
      <c r="F64" s="116">
        <v>300</v>
      </c>
      <c r="G64" s="249">
        <v>8383</v>
      </c>
      <c r="H64" s="249">
        <v>12000</v>
      </c>
      <c r="I64" s="246"/>
      <c r="J64" s="87"/>
      <c r="K64" s="114"/>
      <c r="L64" s="272"/>
      <c r="M64" s="114"/>
      <c r="N64" s="272"/>
      <c r="O64" s="114"/>
    </row>
    <row r="65" spans="1:17" s="247" customFormat="1" x14ac:dyDescent="0.2">
      <c r="A65" s="79" t="s">
        <v>135</v>
      </c>
      <c r="B65" s="316">
        <v>0</v>
      </c>
      <c r="C65" s="116">
        <v>300</v>
      </c>
      <c r="D65" s="110">
        <f t="shared" si="2"/>
        <v>0</v>
      </c>
      <c r="E65" s="116">
        <v>300</v>
      </c>
      <c r="F65" s="116">
        <v>300</v>
      </c>
      <c r="G65" s="249">
        <v>133781</v>
      </c>
      <c r="H65" s="249">
        <v>177781</v>
      </c>
      <c r="I65" s="317"/>
      <c r="J65" s="87"/>
      <c r="K65" s="114"/>
      <c r="L65" s="272"/>
      <c r="M65" s="114"/>
      <c r="N65" s="272"/>
      <c r="O65" s="114"/>
      <c r="P65" s="281"/>
      <c r="Q65" s="281"/>
    </row>
    <row r="66" spans="1:17" x14ac:dyDescent="0.2">
      <c r="A66" s="95" t="s">
        <v>136</v>
      </c>
      <c r="B66" s="318">
        <v>0</v>
      </c>
      <c r="C66" s="133">
        <v>500</v>
      </c>
      <c r="D66" s="133">
        <f t="shared" si="2"/>
        <v>0</v>
      </c>
      <c r="E66" s="133">
        <v>500</v>
      </c>
      <c r="F66" s="133">
        <v>500</v>
      </c>
      <c r="G66" s="249">
        <v>13972</v>
      </c>
      <c r="H66" s="249">
        <v>16000</v>
      </c>
      <c r="I66" s="246"/>
      <c r="J66" s="87"/>
      <c r="K66" s="114"/>
      <c r="L66" s="272"/>
      <c r="M66" s="114"/>
      <c r="N66" s="272"/>
      <c r="O66" s="114"/>
    </row>
    <row r="67" spans="1:17" s="247" customFormat="1" x14ac:dyDescent="0.2">
      <c r="A67" s="64" t="s">
        <v>137</v>
      </c>
      <c r="B67" s="127">
        <f>SUM(B68:B76)</f>
        <v>36135.839999999997</v>
      </c>
      <c r="C67" s="127">
        <f>SUM(C68:C76)</f>
        <v>336157</v>
      </c>
      <c r="D67" s="71">
        <f>E67-C67</f>
        <v>-26948.760000000009</v>
      </c>
      <c r="E67" s="127">
        <f>SUM(E68:E76)</f>
        <v>309208.24</v>
      </c>
      <c r="F67" s="127">
        <f>SUM(F68:F76)</f>
        <v>323445.05</v>
      </c>
      <c r="G67" s="249">
        <v>2634</v>
      </c>
      <c r="H67" s="249">
        <v>2634</v>
      </c>
      <c r="I67" s="246"/>
      <c r="J67" s="87"/>
      <c r="K67" s="114"/>
      <c r="L67" s="272"/>
      <c r="M67" s="114"/>
      <c r="N67" s="272"/>
      <c r="O67" s="114"/>
    </row>
    <row r="68" spans="1:17" s="247" customFormat="1" x14ac:dyDescent="0.2">
      <c r="A68" s="79" t="s">
        <v>138</v>
      </c>
      <c r="B68" s="116">
        <v>0</v>
      </c>
      <c r="C68" s="273">
        <v>1000</v>
      </c>
      <c r="D68" s="110">
        <f t="shared" ref="D68:D69" si="3">E68-C68</f>
        <v>0</v>
      </c>
      <c r="E68" s="273">
        <v>1000</v>
      </c>
      <c r="F68" s="116">
        <v>500</v>
      </c>
      <c r="G68" s="249">
        <v>12037</v>
      </c>
      <c r="H68" s="249">
        <v>24037</v>
      </c>
      <c r="I68" s="246"/>
      <c r="J68" s="87"/>
      <c r="K68" s="114"/>
      <c r="L68" s="272"/>
      <c r="M68" s="114"/>
      <c r="N68" s="272"/>
      <c r="O68" s="114"/>
    </row>
    <row r="69" spans="1:17" s="247" customFormat="1" x14ac:dyDescent="0.2">
      <c r="A69" s="79" t="s">
        <v>139</v>
      </c>
      <c r="B69" s="116">
        <v>0</v>
      </c>
      <c r="C69" s="273">
        <v>9000</v>
      </c>
      <c r="D69" s="110">
        <f t="shared" si="3"/>
        <v>100</v>
      </c>
      <c r="E69" s="273">
        <v>9100</v>
      </c>
      <c r="F69" s="116">
        <v>9100</v>
      </c>
      <c r="G69" s="249">
        <v>51951</v>
      </c>
      <c r="H69" s="249">
        <v>109000</v>
      </c>
      <c r="I69" s="246"/>
      <c r="J69" s="87"/>
      <c r="K69" s="114"/>
      <c r="L69" s="272"/>
      <c r="M69" s="114"/>
      <c r="N69" s="272"/>
      <c r="O69" s="114"/>
    </row>
    <row r="70" spans="1:17" s="247" customFormat="1" x14ac:dyDescent="0.2">
      <c r="A70" s="79" t="s">
        <v>140</v>
      </c>
      <c r="B70" s="116">
        <v>2523.36</v>
      </c>
      <c r="C70" s="273">
        <v>13000</v>
      </c>
      <c r="D70" s="110">
        <f>E70-C70</f>
        <v>-2437.7600000000002</v>
      </c>
      <c r="E70" s="273">
        <v>10562.24</v>
      </c>
      <c r="F70" s="116">
        <v>12000</v>
      </c>
      <c r="G70" s="249">
        <v>4392</v>
      </c>
      <c r="H70" s="307">
        <v>5500</v>
      </c>
      <c r="I70" s="246"/>
      <c r="J70" s="87"/>
      <c r="K70" s="114"/>
      <c r="L70" s="272"/>
      <c r="M70" s="114"/>
      <c r="N70" s="272"/>
      <c r="O70" s="114"/>
    </row>
    <row r="71" spans="1:17" s="247" customFormat="1" x14ac:dyDescent="0.2">
      <c r="A71" s="79" t="s">
        <v>141</v>
      </c>
      <c r="B71" s="116">
        <v>10.06</v>
      </c>
      <c r="C71" s="268">
        <v>4000</v>
      </c>
      <c r="D71" s="110">
        <f t="shared" ref="D71" si="4">E71-C71</f>
        <v>0</v>
      </c>
      <c r="E71" s="268">
        <v>4000</v>
      </c>
      <c r="F71" s="116">
        <v>4000</v>
      </c>
      <c r="G71" s="276">
        <v>3332</v>
      </c>
      <c r="H71" s="276">
        <v>4000</v>
      </c>
      <c r="I71" s="246"/>
      <c r="J71" s="87"/>
      <c r="K71" s="114"/>
      <c r="L71" s="272"/>
      <c r="M71" s="114"/>
      <c r="N71" s="272"/>
      <c r="O71" s="114"/>
    </row>
    <row r="72" spans="1:17" s="247" customFormat="1" ht="12.75" customHeight="1" x14ac:dyDescent="0.2">
      <c r="A72" s="79" t="s">
        <v>142</v>
      </c>
      <c r="B72" s="116">
        <v>0</v>
      </c>
      <c r="C72" s="273">
        <v>500</v>
      </c>
      <c r="D72" s="110">
        <f>E72-C72</f>
        <v>0</v>
      </c>
      <c r="E72" s="273">
        <v>500</v>
      </c>
      <c r="F72" s="116">
        <v>500</v>
      </c>
      <c r="G72" s="310">
        <f>SUM(G73:G76)</f>
        <v>65</v>
      </c>
      <c r="H72" s="310">
        <f>SUM(H73:H76)</f>
        <v>1130</v>
      </c>
      <c r="I72" s="319"/>
    </row>
    <row r="73" spans="1:17" s="250" customFormat="1" x14ac:dyDescent="0.2">
      <c r="A73" s="79" t="s">
        <v>143</v>
      </c>
      <c r="B73" s="116">
        <v>0</v>
      </c>
      <c r="C73" s="273">
        <v>138357</v>
      </c>
      <c r="D73" s="110">
        <f t="shared" ref="D73:D86" si="5">E73-C73</f>
        <v>-6811</v>
      </c>
      <c r="E73" s="273">
        <v>131546</v>
      </c>
      <c r="F73" s="116">
        <v>131545.04999999999</v>
      </c>
      <c r="G73" s="249">
        <v>65</v>
      </c>
      <c r="H73" s="320">
        <v>150</v>
      </c>
      <c r="I73" s="321"/>
    </row>
    <row r="74" spans="1:17" x14ac:dyDescent="0.2">
      <c r="A74" s="79" t="s">
        <v>144</v>
      </c>
      <c r="B74" s="116">
        <v>0</v>
      </c>
      <c r="C74" s="273">
        <v>2500</v>
      </c>
      <c r="D74" s="110">
        <f t="shared" si="5"/>
        <v>0</v>
      </c>
      <c r="E74" s="273">
        <v>2500</v>
      </c>
      <c r="F74" s="116">
        <v>2500</v>
      </c>
      <c r="G74" s="307">
        <v>0</v>
      </c>
      <c r="H74" s="322">
        <v>180</v>
      </c>
      <c r="I74" s="319"/>
    </row>
    <row r="75" spans="1:17" x14ac:dyDescent="0.2">
      <c r="A75" s="79" t="s">
        <v>145</v>
      </c>
      <c r="B75" s="116">
        <v>33602.42</v>
      </c>
      <c r="C75" s="268">
        <v>165800</v>
      </c>
      <c r="D75" s="110">
        <f t="shared" si="5"/>
        <v>-17800</v>
      </c>
      <c r="E75" s="268">
        <v>148000</v>
      </c>
      <c r="F75" s="116">
        <v>161300</v>
      </c>
      <c r="G75" s="307">
        <v>0</v>
      </c>
      <c r="H75" s="322">
        <v>300</v>
      </c>
      <c r="I75" s="319"/>
      <c r="J75" s="247"/>
      <c r="K75" s="247"/>
      <c r="L75" s="247"/>
      <c r="M75" s="247"/>
      <c r="N75" s="247"/>
    </row>
    <row r="76" spans="1:17" s="324" customFormat="1" x14ac:dyDescent="0.2">
      <c r="A76" s="95" t="s">
        <v>146</v>
      </c>
      <c r="B76" s="133">
        <v>0</v>
      </c>
      <c r="C76" s="274">
        <v>2000</v>
      </c>
      <c r="D76" s="119">
        <f t="shared" si="5"/>
        <v>0</v>
      </c>
      <c r="E76" s="274">
        <v>2000</v>
      </c>
      <c r="F76" s="133">
        <v>2000</v>
      </c>
      <c r="G76" s="259">
        <v>0</v>
      </c>
      <c r="H76" s="323">
        <v>500</v>
      </c>
      <c r="I76" s="319"/>
      <c r="J76" s="247"/>
      <c r="K76" s="247"/>
      <c r="L76" s="247"/>
      <c r="M76" s="247"/>
      <c r="N76" s="247"/>
    </row>
    <row r="77" spans="1:17" s="324" customFormat="1" ht="12.75" customHeight="1" x14ac:dyDescent="0.2">
      <c r="A77" s="168" t="s">
        <v>147</v>
      </c>
      <c r="B77" s="309">
        <f>SUM(B78:B80)</f>
        <v>0</v>
      </c>
      <c r="C77" s="309">
        <f>SUM(C78:C80)</f>
        <v>80000</v>
      </c>
      <c r="D77" s="71">
        <f t="shared" si="5"/>
        <v>0</v>
      </c>
      <c r="E77" s="309">
        <f>SUM(E78:E80)</f>
        <v>80000</v>
      </c>
      <c r="F77" s="44">
        <f>SUM(F78:F79)</f>
        <v>30000</v>
      </c>
      <c r="G77" s="310">
        <f>SUM(G78:G80)</f>
        <v>0</v>
      </c>
      <c r="H77" s="310">
        <f>SUM(H78:H80)</f>
        <v>0</v>
      </c>
      <c r="I77" s="292"/>
      <c r="J77" s="247"/>
      <c r="K77" s="247"/>
      <c r="L77" s="247"/>
      <c r="M77" s="247"/>
      <c r="N77" s="247"/>
    </row>
    <row r="78" spans="1:17" s="324" customFormat="1" x14ac:dyDescent="0.2">
      <c r="A78" s="100" t="s">
        <v>148</v>
      </c>
      <c r="B78" s="110">
        <v>0</v>
      </c>
      <c r="C78" s="253">
        <v>20000</v>
      </c>
      <c r="D78" s="110">
        <f t="shared" si="5"/>
        <v>0</v>
      </c>
      <c r="E78" s="253">
        <v>20000</v>
      </c>
      <c r="F78" s="325">
        <v>20000</v>
      </c>
      <c r="G78" s="307">
        <v>0</v>
      </c>
      <c r="H78" s="270">
        <v>0</v>
      </c>
      <c r="I78" s="292"/>
      <c r="J78" s="247"/>
      <c r="K78" s="247"/>
      <c r="L78" s="247"/>
      <c r="M78" s="247"/>
      <c r="N78" s="247"/>
    </row>
    <row r="79" spans="1:17" s="324" customFormat="1" x14ac:dyDescent="0.2">
      <c r="A79" s="100" t="s">
        <v>149</v>
      </c>
      <c r="B79" s="110">
        <v>0</v>
      </c>
      <c r="C79" s="253">
        <v>10000</v>
      </c>
      <c r="D79" s="110">
        <f t="shared" si="5"/>
        <v>0</v>
      </c>
      <c r="E79" s="253">
        <v>10000</v>
      </c>
      <c r="F79" s="273">
        <v>10000</v>
      </c>
      <c r="G79" s="307">
        <v>0</v>
      </c>
      <c r="H79" s="270">
        <v>0</v>
      </c>
      <c r="I79" s="292"/>
      <c r="J79" s="247"/>
      <c r="K79" s="247"/>
      <c r="L79" s="247"/>
      <c r="M79" s="247"/>
      <c r="N79" s="247"/>
    </row>
    <row r="80" spans="1:17" s="324" customFormat="1" x14ac:dyDescent="0.2">
      <c r="A80" s="100" t="s">
        <v>150</v>
      </c>
      <c r="B80" s="110">
        <v>0</v>
      </c>
      <c r="C80" s="253">
        <v>50000</v>
      </c>
      <c r="D80" s="110">
        <f t="shared" si="5"/>
        <v>0</v>
      </c>
      <c r="E80" s="253">
        <v>50000</v>
      </c>
      <c r="F80" s="311">
        <v>50000</v>
      </c>
      <c r="G80" s="259">
        <v>0</v>
      </c>
      <c r="H80" s="326">
        <v>0</v>
      </c>
      <c r="I80" s="292"/>
      <c r="J80" s="247"/>
      <c r="K80" s="247"/>
      <c r="L80" s="247"/>
      <c r="M80" s="247"/>
      <c r="N80" s="247"/>
    </row>
    <row r="81" spans="1:14" s="330" customFormat="1" x14ac:dyDescent="0.2">
      <c r="A81" s="327" t="s">
        <v>151</v>
      </c>
      <c r="B81" s="328">
        <f>SUM(B82:B86)</f>
        <v>5046.01</v>
      </c>
      <c r="C81" s="189">
        <f>SUM(C82:C86)</f>
        <v>218979</v>
      </c>
      <c r="D81" s="142">
        <f t="shared" si="5"/>
        <v>-9189</v>
      </c>
      <c r="E81" s="189">
        <f>SUM(E82:E86)</f>
        <v>209790</v>
      </c>
      <c r="F81" s="189">
        <f>SUM(F82:F86)</f>
        <v>210989.97</v>
      </c>
      <c r="G81" s="329">
        <f>SUM(G82:G86)</f>
        <v>112069</v>
      </c>
      <c r="H81" s="329">
        <f>SUM(H82:H86)</f>
        <v>144897</v>
      </c>
      <c r="I81" s="217"/>
      <c r="J81" s="247"/>
      <c r="K81" s="247"/>
      <c r="L81" s="247"/>
      <c r="M81" s="247"/>
      <c r="N81" s="247"/>
    </row>
    <row r="82" spans="1:14" s="324" customFormat="1" x14ac:dyDescent="0.2">
      <c r="A82" s="100" t="s">
        <v>152</v>
      </c>
      <c r="B82" s="116">
        <v>0</v>
      </c>
      <c r="C82" s="254">
        <v>1200</v>
      </c>
      <c r="D82" s="110">
        <f t="shared" si="5"/>
        <v>0</v>
      </c>
      <c r="E82" s="254">
        <v>1200</v>
      </c>
      <c r="F82" s="116">
        <v>1200</v>
      </c>
      <c r="G82" s="331">
        <v>29704</v>
      </c>
      <c r="H82" s="331">
        <v>30000</v>
      </c>
      <c r="I82" s="217"/>
      <c r="J82" s="247"/>
      <c r="K82" s="247"/>
      <c r="L82" s="247"/>
      <c r="M82" s="247"/>
      <c r="N82" s="247"/>
    </row>
    <row r="83" spans="1:14" s="324" customFormat="1" x14ac:dyDescent="0.2">
      <c r="A83" s="100" t="s">
        <v>153</v>
      </c>
      <c r="B83" s="116">
        <v>0</v>
      </c>
      <c r="C83" s="254">
        <v>21300</v>
      </c>
      <c r="D83" s="110">
        <f t="shared" si="5"/>
        <v>0</v>
      </c>
      <c r="E83" s="254">
        <v>21300</v>
      </c>
      <c r="F83" s="116">
        <v>20000</v>
      </c>
      <c r="G83" s="249"/>
      <c r="H83" s="249"/>
      <c r="I83" s="217"/>
      <c r="J83" s="247"/>
      <c r="K83" s="247"/>
      <c r="L83" s="247"/>
      <c r="M83" s="247"/>
      <c r="N83" s="247"/>
    </row>
    <row r="84" spans="1:14" x14ac:dyDescent="0.2">
      <c r="A84" s="100" t="s">
        <v>154</v>
      </c>
      <c r="B84" s="116">
        <v>4314.01</v>
      </c>
      <c r="C84" s="110">
        <v>30000</v>
      </c>
      <c r="D84" s="110">
        <f t="shared" si="5"/>
        <v>-10000</v>
      </c>
      <c r="E84" s="110">
        <v>20000</v>
      </c>
      <c r="F84" s="248">
        <v>22500</v>
      </c>
      <c r="G84" s="249">
        <v>4305</v>
      </c>
      <c r="H84" s="249">
        <v>6000</v>
      </c>
      <c r="J84" s="247"/>
      <c r="K84" s="247"/>
      <c r="L84" s="247"/>
      <c r="M84" s="247"/>
      <c r="N84" s="247"/>
    </row>
    <row r="85" spans="1:14" x14ac:dyDescent="0.2">
      <c r="A85" s="100" t="s">
        <v>155</v>
      </c>
      <c r="B85" s="116">
        <v>732</v>
      </c>
      <c r="C85" s="268">
        <v>30000</v>
      </c>
      <c r="D85" s="110">
        <f t="shared" si="5"/>
        <v>-6000</v>
      </c>
      <c r="E85" s="268">
        <v>24000</v>
      </c>
      <c r="F85" s="116">
        <v>24000</v>
      </c>
      <c r="G85" s="249">
        <v>5716</v>
      </c>
      <c r="H85" s="249">
        <v>7000</v>
      </c>
      <c r="J85" s="247"/>
      <c r="K85" s="247"/>
      <c r="L85" s="247"/>
      <c r="M85" s="247"/>
      <c r="N85" s="247"/>
    </row>
    <row r="86" spans="1:14" x14ac:dyDescent="0.2">
      <c r="A86" s="100" t="s">
        <v>156</v>
      </c>
      <c r="B86" s="116">
        <v>0</v>
      </c>
      <c r="C86" s="268">
        <v>136479</v>
      </c>
      <c r="D86" s="110">
        <f t="shared" si="5"/>
        <v>6811</v>
      </c>
      <c r="E86" s="268">
        <v>143290</v>
      </c>
      <c r="F86" s="116">
        <v>143289.97</v>
      </c>
      <c r="G86" s="249">
        <v>72344</v>
      </c>
      <c r="H86" s="249">
        <v>101897</v>
      </c>
      <c r="I86" s="332"/>
      <c r="J86" s="247"/>
      <c r="K86" s="247"/>
      <c r="L86" s="247"/>
      <c r="M86" s="247"/>
      <c r="N86" s="247"/>
    </row>
    <row r="87" spans="1:14" s="335" customFormat="1" x14ac:dyDescent="0.2">
      <c r="A87" s="333" t="s">
        <v>157</v>
      </c>
      <c r="B87" s="303">
        <f>B51+B52+B57+B62+B67+B77+B81</f>
        <v>852233.85</v>
      </c>
      <c r="C87" s="303">
        <f>C51+C52+C57+C62+C67+C77+C81</f>
        <v>2704670</v>
      </c>
      <c r="D87" s="303">
        <f>D51+D52+D57+D62+D67+D77+D81</f>
        <v>-327764.76</v>
      </c>
      <c r="E87" s="303">
        <f>E51+E52+E57+E62+E67+E77+E81</f>
        <v>2376905.2400000002</v>
      </c>
      <c r="F87" s="303">
        <f>F51+F52+F57+F62+F67+F77+F81</f>
        <v>2381587.5700000003</v>
      </c>
      <c r="G87" s="334">
        <f t="shared" ref="G87:H87" si="6">G51+G52+G57+G62+G72+G77+G81</f>
        <v>544727</v>
      </c>
      <c r="H87" s="334">
        <f t="shared" si="6"/>
        <v>824479</v>
      </c>
      <c r="I87" s="217"/>
      <c r="J87" s="247"/>
      <c r="K87" s="247"/>
      <c r="L87" s="247"/>
      <c r="M87" s="247"/>
      <c r="N87" s="247"/>
    </row>
    <row r="88" spans="1:14" x14ac:dyDescent="0.2">
      <c r="A88" s="282"/>
      <c r="B88" s="336"/>
      <c r="C88" s="284"/>
      <c r="D88" s="285"/>
      <c r="E88" s="284"/>
      <c r="F88" s="284"/>
      <c r="G88" s="337"/>
      <c r="J88" s="247"/>
      <c r="K88" s="247"/>
      <c r="L88" s="247"/>
      <c r="M88" s="247"/>
      <c r="N88" s="247"/>
    </row>
    <row r="89" spans="1:14" ht="18.75" x14ac:dyDescent="0.3">
      <c r="A89" s="212" t="s">
        <v>75</v>
      </c>
      <c r="B89" s="289"/>
      <c r="C89" s="289"/>
      <c r="D89" s="289"/>
      <c r="E89" s="289"/>
      <c r="F89" s="214"/>
      <c r="G89" s="337"/>
      <c r="J89" s="247"/>
      <c r="K89" s="247"/>
      <c r="L89" s="247"/>
      <c r="M89" s="247"/>
      <c r="N89" s="247"/>
    </row>
    <row r="90" spans="1:14" ht="15.75" x14ac:dyDescent="0.25">
      <c r="A90" s="218" t="s">
        <v>158</v>
      </c>
      <c r="B90" s="219"/>
      <c r="C90" s="219"/>
      <c r="D90" s="219"/>
      <c r="E90" s="219"/>
      <c r="F90" s="220"/>
      <c r="G90" s="338"/>
      <c r="H90" s="281" t="e">
        <f>#REF!-#REF!</f>
        <v>#REF!</v>
      </c>
      <c r="I90" s="280"/>
      <c r="J90" s="250"/>
      <c r="K90" s="250"/>
      <c r="L90" s="250"/>
      <c r="M90" s="250"/>
      <c r="N90" s="250"/>
    </row>
    <row r="91" spans="1:14" x14ac:dyDescent="0.2">
      <c r="A91" s="223"/>
      <c r="B91" s="224"/>
      <c r="C91" s="225"/>
      <c r="D91" s="226"/>
      <c r="E91" s="227"/>
      <c r="F91" s="227"/>
      <c r="G91" s="338"/>
    </row>
    <row r="92" spans="1:14" ht="33.75" x14ac:dyDescent="0.2">
      <c r="A92" s="231" t="s">
        <v>2</v>
      </c>
      <c r="B92" s="26" t="str">
        <f>B49</f>
        <v>Residui passivi presunti al 31/12/2020</v>
      </c>
      <c r="C92" s="27" t="str">
        <f>C49</f>
        <v>Previsioni iniziali dell'anno 2020</v>
      </c>
      <c r="D92" s="232" t="s">
        <v>5</v>
      </c>
      <c r="E92" s="233" t="str">
        <f>E49</f>
        <v>Previsioni di competenza per l'anno 2021</v>
      </c>
      <c r="F92" s="233" t="str">
        <f>F49</f>
        <v>Previsioni di cassa per l'anno 2021</v>
      </c>
    </row>
    <row r="93" spans="1:14" x14ac:dyDescent="0.2">
      <c r="A93" s="235"/>
      <c r="B93" s="33" t="s">
        <v>8</v>
      </c>
      <c r="C93" s="33" t="s">
        <v>9</v>
      </c>
      <c r="D93" s="33" t="s">
        <v>10</v>
      </c>
      <c r="E93" s="33" t="s">
        <v>11</v>
      </c>
      <c r="F93" s="33" t="s">
        <v>12</v>
      </c>
    </row>
    <row r="94" spans="1:14" x14ac:dyDescent="0.2">
      <c r="A94" s="238" t="s">
        <v>159</v>
      </c>
      <c r="B94" s="239">
        <f>SUM(B95+B102+B116)</f>
        <v>50196</v>
      </c>
      <c r="C94" s="239">
        <f>SUM(C95+C102+C116)</f>
        <v>248020</v>
      </c>
      <c r="D94" s="239">
        <f t="shared" ref="D94:D123" si="7">E94-C94</f>
        <v>12940</v>
      </c>
      <c r="E94" s="239">
        <f>SUM(E95+E102+E116)</f>
        <v>260960</v>
      </c>
      <c r="F94" s="150">
        <f>SUM(F95+F102+F116)</f>
        <v>230260</v>
      </c>
      <c r="G94" s="203"/>
      <c r="H94" s="203"/>
      <c r="I94" s="230"/>
    </row>
    <row r="95" spans="1:14" x14ac:dyDescent="0.2">
      <c r="A95" s="64" t="s">
        <v>160</v>
      </c>
      <c r="B95" s="127">
        <f>SUM(B96:B101)</f>
        <v>42161.51</v>
      </c>
      <c r="C95" s="127">
        <f>SUM(C96:C101)</f>
        <v>134000</v>
      </c>
      <c r="D95" s="71">
        <f t="shared" si="7"/>
        <v>-21500</v>
      </c>
      <c r="E95" s="127">
        <f>SUM(E96:E101)</f>
        <v>112500</v>
      </c>
      <c r="F95" s="127">
        <f>SUM(F96:F101)</f>
        <v>94000</v>
      </c>
      <c r="I95" s="246"/>
    </row>
    <row r="96" spans="1:14" x14ac:dyDescent="0.2">
      <c r="A96" s="79" t="s">
        <v>161</v>
      </c>
      <c r="B96" s="116">
        <v>0</v>
      </c>
      <c r="C96" s="273">
        <v>80000</v>
      </c>
      <c r="D96" s="110">
        <f t="shared" si="7"/>
        <v>-15000</v>
      </c>
      <c r="E96" s="325">
        <v>65000</v>
      </c>
      <c r="F96" s="116">
        <v>65000</v>
      </c>
    </row>
    <row r="97" spans="1:15" x14ac:dyDescent="0.2">
      <c r="A97" s="79" t="s">
        <v>162</v>
      </c>
      <c r="B97" s="116">
        <v>8806.77</v>
      </c>
      <c r="C97" s="273">
        <v>24000</v>
      </c>
      <c r="D97" s="110">
        <f t="shared" si="7"/>
        <v>-4000</v>
      </c>
      <c r="E97" s="325">
        <v>20000</v>
      </c>
      <c r="F97" s="116">
        <v>20000</v>
      </c>
    </row>
    <row r="98" spans="1:15" x14ac:dyDescent="0.2">
      <c r="A98" s="100" t="s">
        <v>163</v>
      </c>
      <c r="B98" s="116">
        <v>0</v>
      </c>
      <c r="C98" s="273">
        <v>0</v>
      </c>
      <c r="D98" s="110">
        <f t="shared" si="7"/>
        <v>500</v>
      </c>
      <c r="E98" s="325">
        <v>500</v>
      </c>
      <c r="F98" s="116">
        <v>0</v>
      </c>
    </row>
    <row r="99" spans="1:15" x14ac:dyDescent="0.2">
      <c r="A99" s="100" t="s">
        <v>164</v>
      </c>
      <c r="B99" s="116">
        <v>8841.61</v>
      </c>
      <c r="C99" s="273">
        <v>9000</v>
      </c>
      <c r="D99" s="110">
        <f t="shared" si="7"/>
        <v>-2000</v>
      </c>
      <c r="E99" s="325">
        <v>7000</v>
      </c>
      <c r="F99" s="116">
        <v>3000</v>
      </c>
      <c r="J99" s="87"/>
      <c r="K99" s="114"/>
      <c r="L99" s="272"/>
      <c r="M99" s="114"/>
      <c r="N99" s="272"/>
      <c r="O99" s="114"/>
    </row>
    <row r="100" spans="1:15" x14ac:dyDescent="0.2">
      <c r="A100" s="79" t="s">
        <v>165</v>
      </c>
      <c r="B100" s="116">
        <v>0</v>
      </c>
      <c r="C100" s="273">
        <v>0</v>
      </c>
      <c r="D100" s="110">
        <f t="shared" si="7"/>
        <v>0</v>
      </c>
      <c r="E100" s="273">
        <v>0</v>
      </c>
      <c r="F100" s="116">
        <v>0</v>
      </c>
      <c r="G100" s="203"/>
      <c r="H100" s="203"/>
    </row>
    <row r="101" spans="1:15" x14ac:dyDescent="0.2">
      <c r="A101" s="100" t="s">
        <v>166</v>
      </c>
      <c r="B101" s="116">
        <v>24513.13</v>
      </c>
      <c r="C101" s="273">
        <v>21000</v>
      </c>
      <c r="D101" s="110">
        <f t="shared" si="7"/>
        <v>-1000</v>
      </c>
      <c r="E101" s="273">
        <v>20000</v>
      </c>
      <c r="F101" s="116">
        <v>6000</v>
      </c>
    </row>
    <row r="102" spans="1:15" s="342" customFormat="1" x14ac:dyDescent="0.2">
      <c r="A102" s="340" t="s">
        <v>167</v>
      </c>
      <c r="B102" s="44">
        <f>SUM(B103:B115)</f>
        <v>4912.8899999999994</v>
      </c>
      <c r="C102" s="267">
        <f>SUM(C103:C115)</f>
        <v>103820</v>
      </c>
      <c r="D102" s="67">
        <f t="shared" si="7"/>
        <v>35640</v>
      </c>
      <c r="E102" s="267">
        <f>SUM(E103:E115)</f>
        <v>139460</v>
      </c>
      <c r="F102" s="267">
        <f>SUM(F103:F115)</f>
        <v>128060</v>
      </c>
      <c r="G102" s="341"/>
      <c r="I102" s="343"/>
    </row>
    <row r="103" spans="1:15" x14ac:dyDescent="0.2">
      <c r="A103" s="79" t="s">
        <v>168</v>
      </c>
      <c r="B103" s="116">
        <v>465</v>
      </c>
      <c r="C103" s="116">
        <v>4400</v>
      </c>
      <c r="D103" s="81">
        <f t="shared" si="7"/>
        <v>-2550</v>
      </c>
      <c r="E103" s="248">
        <v>1850</v>
      </c>
      <c r="F103" s="116">
        <v>1250</v>
      </c>
    </row>
    <row r="104" spans="1:15" x14ac:dyDescent="0.2">
      <c r="A104" s="79" t="s">
        <v>169</v>
      </c>
      <c r="B104" s="116">
        <v>0</v>
      </c>
      <c r="C104" s="110">
        <v>4200</v>
      </c>
      <c r="D104" s="81">
        <f t="shared" si="7"/>
        <v>-2200</v>
      </c>
      <c r="E104" s="263">
        <v>2000</v>
      </c>
      <c r="F104" s="116">
        <v>2000</v>
      </c>
    </row>
    <row r="105" spans="1:15" x14ac:dyDescent="0.2">
      <c r="A105" s="79" t="s">
        <v>170</v>
      </c>
      <c r="B105" s="116">
        <v>834.25</v>
      </c>
      <c r="C105" s="110">
        <v>14400</v>
      </c>
      <c r="D105" s="81">
        <f t="shared" si="7"/>
        <v>-1400</v>
      </c>
      <c r="E105" s="263">
        <v>13000</v>
      </c>
      <c r="F105" s="116">
        <v>10000</v>
      </c>
    </row>
    <row r="106" spans="1:15" x14ac:dyDescent="0.2">
      <c r="A106" s="79" t="s">
        <v>171</v>
      </c>
      <c r="B106" s="116">
        <v>283.04000000000002</v>
      </c>
      <c r="C106" s="110">
        <v>3400</v>
      </c>
      <c r="D106" s="81">
        <f t="shared" si="7"/>
        <v>1200</v>
      </c>
      <c r="E106" s="263">
        <v>4600</v>
      </c>
      <c r="F106" s="116">
        <v>4000</v>
      </c>
    </row>
    <row r="107" spans="1:15" x14ac:dyDescent="0.2">
      <c r="A107" s="79" t="s">
        <v>172</v>
      </c>
      <c r="B107" s="116">
        <v>0</v>
      </c>
      <c r="C107" s="110">
        <v>1000</v>
      </c>
      <c r="D107" s="81">
        <f t="shared" si="7"/>
        <v>-500</v>
      </c>
      <c r="E107" s="110">
        <v>500</v>
      </c>
      <c r="F107" s="116">
        <v>500</v>
      </c>
    </row>
    <row r="108" spans="1:15" x14ac:dyDescent="0.2">
      <c r="A108" s="79" t="s">
        <v>173</v>
      </c>
      <c r="B108" s="116">
        <v>0</v>
      </c>
      <c r="C108" s="110">
        <v>1650</v>
      </c>
      <c r="D108" s="81">
        <f t="shared" si="7"/>
        <v>200</v>
      </c>
      <c r="E108" s="110">
        <v>1850</v>
      </c>
      <c r="F108" s="116">
        <v>1850</v>
      </c>
    </row>
    <row r="109" spans="1:15" x14ac:dyDescent="0.2">
      <c r="A109" s="79" t="s">
        <v>174</v>
      </c>
      <c r="B109" s="116">
        <v>0</v>
      </c>
      <c r="C109" s="110">
        <v>0</v>
      </c>
      <c r="D109" s="81">
        <f t="shared" si="7"/>
        <v>200</v>
      </c>
      <c r="E109" s="263">
        <v>200</v>
      </c>
      <c r="F109" s="116">
        <v>200</v>
      </c>
    </row>
    <row r="110" spans="1:15" x14ac:dyDescent="0.2">
      <c r="A110" s="79" t="s">
        <v>175</v>
      </c>
      <c r="B110" s="116">
        <v>0</v>
      </c>
      <c r="C110" s="110">
        <v>0</v>
      </c>
      <c r="D110" s="81">
        <f t="shared" si="7"/>
        <v>1700</v>
      </c>
      <c r="E110" s="263">
        <v>1700</v>
      </c>
      <c r="F110" s="116">
        <v>1500</v>
      </c>
    </row>
    <row r="111" spans="1:15" x14ac:dyDescent="0.2">
      <c r="A111" s="100" t="s">
        <v>176</v>
      </c>
      <c r="B111" s="116">
        <v>0</v>
      </c>
      <c r="C111" s="110">
        <v>0</v>
      </c>
      <c r="D111" s="81">
        <f t="shared" si="7"/>
        <v>3260</v>
      </c>
      <c r="E111" s="263">
        <v>3260</v>
      </c>
      <c r="F111" s="116">
        <v>3260</v>
      </c>
    </row>
    <row r="112" spans="1:15" x14ac:dyDescent="0.2">
      <c r="A112" s="100" t="s">
        <v>177</v>
      </c>
      <c r="B112" s="116">
        <v>0</v>
      </c>
      <c r="C112" s="110">
        <v>0</v>
      </c>
      <c r="D112" s="81">
        <f t="shared" si="7"/>
        <v>35000</v>
      </c>
      <c r="E112" s="263">
        <v>35000</v>
      </c>
      <c r="F112" s="116">
        <v>31500</v>
      </c>
    </row>
    <row r="113" spans="1:15" x14ac:dyDescent="0.2">
      <c r="A113" s="79" t="s">
        <v>178</v>
      </c>
      <c r="B113" s="116">
        <v>0</v>
      </c>
      <c r="C113" s="110">
        <v>0</v>
      </c>
      <c r="D113" s="81">
        <f t="shared" si="7"/>
        <v>500</v>
      </c>
      <c r="E113" s="263">
        <v>500</v>
      </c>
      <c r="F113" s="116">
        <v>500</v>
      </c>
    </row>
    <row r="114" spans="1:15" x14ac:dyDescent="0.2">
      <c r="A114" s="100" t="s">
        <v>179</v>
      </c>
      <c r="B114" s="116">
        <v>3330.6</v>
      </c>
      <c r="C114" s="116">
        <v>39970</v>
      </c>
      <c r="D114" s="80">
        <f t="shared" si="7"/>
        <v>30</v>
      </c>
      <c r="E114" s="116">
        <v>40000</v>
      </c>
      <c r="F114" s="116">
        <v>36500</v>
      </c>
      <c r="I114" s="246"/>
      <c r="J114" s="87"/>
      <c r="K114" s="114"/>
      <c r="L114" s="114"/>
      <c r="M114" s="92"/>
      <c r="N114" s="265"/>
      <c r="O114" s="114"/>
    </row>
    <row r="115" spans="1:15" x14ac:dyDescent="0.2">
      <c r="A115" s="95" t="s">
        <v>180</v>
      </c>
      <c r="B115" s="133">
        <v>0</v>
      </c>
      <c r="C115" s="133">
        <v>34800</v>
      </c>
      <c r="D115" s="120">
        <f t="shared" si="7"/>
        <v>200</v>
      </c>
      <c r="E115" s="133">
        <v>35000</v>
      </c>
      <c r="F115" s="133">
        <v>35000</v>
      </c>
      <c r="I115" s="246"/>
    </row>
    <row r="116" spans="1:15" x14ac:dyDescent="0.2">
      <c r="A116" s="64" t="s">
        <v>181</v>
      </c>
      <c r="B116" s="127">
        <f>SUM(B117:B119)</f>
        <v>3121.6</v>
      </c>
      <c r="C116" s="127">
        <f>SUM(C117:C119)</f>
        <v>10200</v>
      </c>
      <c r="D116" s="71">
        <f t="shared" si="7"/>
        <v>-1200</v>
      </c>
      <c r="E116" s="127">
        <f>SUM(E117:E119)</f>
        <v>9000</v>
      </c>
      <c r="F116" s="127">
        <f>SUM(F117:F119)</f>
        <v>8200</v>
      </c>
      <c r="I116" s="246"/>
    </row>
    <row r="117" spans="1:15" x14ac:dyDescent="0.2">
      <c r="A117" s="79" t="s">
        <v>182</v>
      </c>
      <c r="B117" s="116">
        <v>0</v>
      </c>
      <c r="C117" s="273">
        <v>0</v>
      </c>
      <c r="D117" s="110">
        <f t="shared" si="7"/>
        <v>0</v>
      </c>
      <c r="E117" s="273">
        <v>0</v>
      </c>
      <c r="F117" s="116">
        <v>0</v>
      </c>
    </row>
    <row r="118" spans="1:15" x14ac:dyDescent="0.2">
      <c r="A118" s="79" t="s">
        <v>183</v>
      </c>
      <c r="B118" s="116">
        <v>0</v>
      </c>
      <c r="C118" s="273">
        <v>0</v>
      </c>
      <c r="D118" s="110">
        <f t="shared" si="7"/>
        <v>0</v>
      </c>
      <c r="E118" s="273">
        <v>0</v>
      </c>
      <c r="F118" s="116">
        <v>0</v>
      </c>
    </row>
    <row r="119" spans="1:15" x14ac:dyDescent="0.2">
      <c r="A119" s="79" t="s">
        <v>184</v>
      </c>
      <c r="B119" s="116">
        <v>3121.6</v>
      </c>
      <c r="C119" s="273">
        <v>10200</v>
      </c>
      <c r="D119" s="110">
        <f t="shared" si="7"/>
        <v>-1200</v>
      </c>
      <c r="E119" s="273">
        <v>9000</v>
      </c>
      <c r="F119" s="116">
        <v>8200</v>
      </c>
    </row>
    <row r="120" spans="1:15" x14ac:dyDescent="0.2">
      <c r="A120" s="327" t="s">
        <v>185</v>
      </c>
      <c r="B120" s="328">
        <f>SUM(B121:B123)</f>
        <v>0</v>
      </c>
      <c r="C120" s="189">
        <f>SUM(C121:C123)</f>
        <v>0</v>
      </c>
      <c r="D120" s="142">
        <f t="shared" si="7"/>
        <v>0</v>
      </c>
      <c r="E120" s="189">
        <f>SUM(E121:E123)</f>
        <v>0</v>
      </c>
      <c r="F120" s="189">
        <f>SUM(F121:F123)</f>
        <v>0</v>
      </c>
      <c r="J120" s="87"/>
      <c r="K120" s="114"/>
      <c r="L120" s="272"/>
      <c r="M120" s="114"/>
      <c r="N120" s="272"/>
      <c r="O120" s="114"/>
    </row>
    <row r="121" spans="1:15" x14ac:dyDescent="0.2">
      <c r="A121" s="100" t="s">
        <v>186</v>
      </c>
      <c r="B121" s="116">
        <v>0</v>
      </c>
      <c r="C121" s="254">
        <v>0</v>
      </c>
      <c r="D121" s="110">
        <f t="shared" si="7"/>
        <v>0</v>
      </c>
      <c r="E121" s="254">
        <v>0</v>
      </c>
      <c r="F121" s="116">
        <v>0</v>
      </c>
    </row>
    <row r="122" spans="1:15" x14ac:dyDescent="0.2">
      <c r="A122" s="100" t="s">
        <v>187</v>
      </c>
      <c r="B122" s="116">
        <v>0</v>
      </c>
      <c r="C122" s="254">
        <v>0</v>
      </c>
      <c r="D122" s="110">
        <f t="shared" si="7"/>
        <v>0</v>
      </c>
      <c r="E122" s="254">
        <v>0</v>
      </c>
      <c r="F122" s="116">
        <v>0</v>
      </c>
    </row>
    <row r="123" spans="1:15" x14ac:dyDescent="0.2">
      <c r="A123" s="100" t="s">
        <v>188</v>
      </c>
      <c r="B123" s="116">
        <v>0</v>
      </c>
      <c r="C123" s="268">
        <v>0</v>
      </c>
      <c r="D123" s="110">
        <f t="shared" si="7"/>
        <v>0</v>
      </c>
      <c r="E123" s="268">
        <v>0</v>
      </c>
      <c r="F123" s="116">
        <v>0</v>
      </c>
    </row>
    <row r="124" spans="1:15" x14ac:dyDescent="0.2">
      <c r="A124" s="333" t="s">
        <v>189</v>
      </c>
      <c r="B124" s="303">
        <f>B94+B120</f>
        <v>50196</v>
      </c>
      <c r="C124" s="303">
        <f>C94+C120</f>
        <v>248020</v>
      </c>
      <c r="D124" s="303">
        <f>D94+D120</f>
        <v>12940</v>
      </c>
      <c r="E124" s="303">
        <f>E94+E120</f>
        <v>260960</v>
      </c>
      <c r="F124" s="303">
        <f>F94+F120</f>
        <v>230260</v>
      </c>
    </row>
    <row r="125" spans="1:15" x14ac:dyDescent="0.2">
      <c r="A125" s="333"/>
      <c r="B125" s="344"/>
      <c r="C125" s="303"/>
      <c r="D125" s="303"/>
      <c r="E125" s="344"/>
      <c r="F125" s="344"/>
    </row>
    <row r="126" spans="1:15" x14ac:dyDescent="0.2">
      <c r="A126" s="186" t="s">
        <v>190</v>
      </c>
      <c r="B126" s="303">
        <v>610612.6</v>
      </c>
      <c r="C126" s="175">
        <v>1750000</v>
      </c>
      <c r="D126" s="142">
        <f>E126-C126</f>
        <v>0</v>
      </c>
      <c r="E126" s="175">
        <v>1750000</v>
      </c>
      <c r="F126" s="152">
        <v>1650000</v>
      </c>
    </row>
    <row r="127" spans="1:15" x14ac:dyDescent="0.2">
      <c r="A127" s="194" t="s">
        <v>191</v>
      </c>
      <c r="B127" s="303"/>
      <c r="C127" s="175"/>
      <c r="D127" s="142"/>
      <c r="E127" s="175"/>
      <c r="F127" s="345"/>
    </row>
    <row r="128" spans="1:15" x14ac:dyDescent="0.2">
      <c r="A128" s="346" t="s">
        <v>192</v>
      </c>
      <c r="B128" s="303"/>
      <c r="C128" s="175"/>
      <c r="D128" s="142"/>
      <c r="E128" s="175"/>
      <c r="F128" s="345"/>
    </row>
    <row r="129" spans="1:10" x14ac:dyDescent="0.2">
      <c r="A129" s="186" t="s">
        <v>193</v>
      </c>
      <c r="B129" s="303">
        <f>B87-B81</f>
        <v>847187.84</v>
      </c>
      <c r="C129" s="175">
        <f>C87-C81</f>
        <v>2485691</v>
      </c>
      <c r="D129" s="142">
        <f>E129-C129</f>
        <v>-318575.75999999978</v>
      </c>
      <c r="E129" s="175">
        <f>E87-E81</f>
        <v>2167115.2400000002</v>
      </c>
      <c r="F129" s="150">
        <f>F87-F81</f>
        <v>2170597.6</v>
      </c>
      <c r="J129" s="116"/>
    </row>
    <row r="130" spans="1:10" x14ac:dyDescent="0.2">
      <c r="A130" s="186" t="s">
        <v>194</v>
      </c>
      <c r="B130" s="303">
        <f>B81</f>
        <v>5046.01</v>
      </c>
      <c r="C130" s="175">
        <f>C81</f>
        <v>218979</v>
      </c>
      <c r="D130" s="142">
        <f>D81</f>
        <v>-9189</v>
      </c>
      <c r="E130" s="175">
        <f>E81</f>
        <v>209790</v>
      </c>
      <c r="F130" s="150">
        <f>F81</f>
        <v>210989.97</v>
      </c>
    </row>
    <row r="131" spans="1:10" x14ac:dyDescent="0.2">
      <c r="A131" s="347" t="s">
        <v>195</v>
      </c>
      <c r="B131" s="303">
        <f>B129+B130</f>
        <v>852233.85</v>
      </c>
      <c r="C131" s="175">
        <f>C129+C130</f>
        <v>2704670</v>
      </c>
      <c r="D131" s="142">
        <f>D129+D130</f>
        <v>-327764.75999999978</v>
      </c>
      <c r="E131" s="175">
        <f>E129+E130</f>
        <v>2376905.2400000002</v>
      </c>
      <c r="F131" s="150">
        <f>F129+F130</f>
        <v>2381587.5700000003</v>
      </c>
    </row>
    <row r="132" spans="1:10" x14ac:dyDescent="0.2">
      <c r="A132" s="346" t="s">
        <v>196</v>
      </c>
      <c r="B132" s="303"/>
      <c r="C132" s="175"/>
      <c r="D132" s="142"/>
      <c r="E132" s="175"/>
      <c r="F132" s="150"/>
      <c r="J132" s="348"/>
    </row>
    <row r="133" spans="1:10" x14ac:dyDescent="0.2">
      <c r="A133" s="186" t="s">
        <v>193</v>
      </c>
      <c r="B133" s="303">
        <f>B124-B120</f>
        <v>50196</v>
      </c>
      <c r="C133" s="175">
        <f>C124-C120</f>
        <v>248020</v>
      </c>
      <c r="D133" s="142">
        <f t="shared" ref="D133:D138" si="8">E133-C133</f>
        <v>12940</v>
      </c>
      <c r="E133" s="175">
        <f>E124-E120</f>
        <v>260960</v>
      </c>
      <c r="F133" s="150">
        <f>F124-F120</f>
        <v>230260</v>
      </c>
    </row>
    <row r="134" spans="1:10" x14ac:dyDescent="0.2">
      <c r="A134" s="186" t="s">
        <v>194</v>
      </c>
      <c r="B134" s="303">
        <f>B120</f>
        <v>0</v>
      </c>
      <c r="C134" s="175">
        <f>C120</f>
        <v>0</v>
      </c>
      <c r="D134" s="142">
        <f t="shared" si="8"/>
        <v>0</v>
      </c>
      <c r="E134" s="175">
        <f>E120</f>
        <v>0</v>
      </c>
      <c r="F134" s="150">
        <f>F120</f>
        <v>0</v>
      </c>
    </row>
    <row r="135" spans="1:10" x14ac:dyDescent="0.2">
      <c r="A135" s="347" t="s">
        <v>197</v>
      </c>
      <c r="B135" s="303">
        <f>B133+B134</f>
        <v>50196</v>
      </c>
      <c r="C135" s="175">
        <f>C133+C134</f>
        <v>248020</v>
      </c>
      <c r="D135" s="142">
        <f t="shared" si="8"/>
        <v>12940</v>
      </c>
      <c r="E135" s="175">
        <f>E133+E134</f>
        <v>260960</v>
      </c>
      <c r="F135" s="150">
        <f>F133+F134</f>
        <v>230260</v>
      </c>
    </row>
    <row r="136" spans="1:10" x14ac:dyDescent="0.2">
      <c r="A136" s="186" t="s">
        <v>198</v>
      </c>
      <c r="B136" s="303">
        <f>B131+B135</f>
        <v>902429.85</v>
      </c>
      <c r="C136" s="175">
        <f>C131+C135</f>
        <v>2952690</v>
      </c>
      <c r="D136" s="142">
        <f>E136-C136</f>
        <v>-314824.75999999978</v>
      </c>
      <c r="E136" s="175">
        <f>E131+E135</f>
        <v>2637865.2400000002</v>
      </c>
      <c r="F136" s="150">
        <f>F131+F135</f>
        <v>2611847.5700000003</v>
      </c>
    </row>
    <row r="137" spans="1:10" x14ac:dyDescent="0.2">
      <c r="A137" s="194" t="s">
        <v>72</v>
      </c>
      <c r="B137" s="303">
        <f>B126</f>
        <v>610612.6</v>
      </c>
      <c r="C137" s="175">
        <f>C126</f>
        <v>1750000</v>
      </c>
      <c r="D137" s="142">
        <f t="shared" si="8"/>
        <v>0</v>
      </c>
      <c r="E137" s="175">
        <f>E126</f>
        <v>1750000</v>
      </c>
      <c r="F137" s="175">
        <f>F126</f>
        <v>1650000</v>
      </c>
    </row>
    <row r="138" spans="1:10" x14ac:dyDescent="0.2">
      <c r="A138" s="349" t="s">
        <v>199</v>
      </c>
      <c r="B138" s="303">
        <f>B136+B137</f>
        <v>1513042.45</v>
      </c>
      <c r="C138" s="303">
        <f>C136+C137</f>
        <v>4702690</v>
      </c>
      <c r="D138" s="59">
        <f t="shared" si="8"/>
        <v>-314824.75999999978</v>
      </c>
      <c r="E138" s="303">
        <f>E136+E137</f>
        <v>4387865.24</v>
      </c>
      <c r="F138" s="303">
        <f>F136+F137</f>
        <v>4261847.57</v>
      </c>
    </row>
    <row r="139" spans="1:10" x14ac:dyDescent="0.2">
      <c r="A139" s="235" t="s">
        <v>200</v>
      </c>
      <c r="B139" s="350">
        <v>0</v>
      </c>
      <c r="C139" s="350">
        <v>0</v>
      </c>
      <c r="D139" s="187">
        <v>0</v>
      </c>
      <c r="E139" s="350">
        <v>0</v>
      </c>
      <c r="F139" s="187">
        <v>0</v>
      </c>
    </row>
    <row r="140" spans="1:10" x14ac:dyDescent="0.2">
      <c r="A140" s="235" t="s">
        <v>201</v>
      </c>
      <c r="B140" s="187">
        <v>0</v>
      </c>
      <c r="C140" s="187">
        <v>0</v>
      </c>
      <c r="D140" s="351">
        <v>0</v>
      </c>
      <c r="E140" s="187">
        <v>0</v>
      </c>
      <c r="F140" s="345">
        <f>ENTRATE!F79-USCITE!F138</f>
        <v>211372.4299999997</v>
      </c>
    </row>
    <row r="141" spans="1:10" x14ac:dyDescent="0.2">
      <c r="A141" s="352" t="s">
        <v>202</v>
      </c>
      <c r="B141" s="150">
        <f>B138</f>
        <v>1513042.45</v>
      </c>
      <c r="C141" s="150">
        <f>C138</f>
        <v>4702690</v>
      </c>
      <c r="D141" s="58">
        <f>E141-C141</f>
        <v>-314824.75999999978</v>
      </c>
      <c r="E141" s="150">
        <f>E138</f>
        <v>4387865.24</v>
      </c>
      <c r="F141" s="151">
        <f>SUM(F138:F140)</f>
        <v>4473220</v>
      </c>
    </row>
    <row r="142" spans="1:10" x14ac:dyDescent="0.2">
      <c r="A142" s="217"/>
      <c r="C142" s="355"/>
      <c r="D142" s="356"/>
      <c r="E142" s="355"/>
    </row>
  </sheetData>
  <mergeCells count="8">
    <mergeCell ref="A89:F89"/>
    <mergeCell ref="A90:E90"/>
    <mergeCell ref="A1:F1"/>
    <mergeCell ref="A2:E2"/>
    <mergeCell ref="G2:H3"/>
    <mergeCell ref="A46:F46"/>
    <mergeCell ref="G46:H47"/>
    <mergeCell ref="A47:E4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ENTRATE</vt:lpstr>
      <vt:lpstr>USCITE</vt:lpstr>
      <vt:lpstr>Foglio3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2021-05-25T10:32:58Z</dcterms:modified>
</cp:coreProperties>
</file>