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730" windowHeight="10530" tabRatio="808" activeTab="1"/>
  </bookViews>
  <sheets>
    <sheet name="ENTRATE 2024" sheetId="30" r:id="rId1"/>
    <sheet name="USCITE 2024" sheetId="31" r:id="rId2"/>
  </sheets>
  <definedNames>
    <definedName name="_PAG1">#REF!</definedName>
    <definedName name="B.1.1____SPESE_PER_IL_PERSONALE">#REF!</definedName>
    <definedName name="Conto_Economico">#REF!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44" i="30" l="1"/>
  <c r="C82" i="30" l="1"/>
  <c r="D17" i="30" l="1"/>
  <c r="D32" i="30" l="1"/>
  <c r="F67" i="30" l="1"/>
  <c r="F78" i="30" s="1"/>
  <c r="E67" i="30"/>
  <c r="C67" i="30"/>
  <c r="C78" i="30" s="1"/>
  <c r="B67" i="30"/>
  <c r="B78" i="30" s="1"/>
  <c r="B65" i="30"/>
  <c r="F58" i="30"/>
  <c r="B58" i="30"/>
  <c r="F45" i="30"/>
  <c r="F43" i="30" s="1"/>
  <c r="E45" i="30"/>
  <c r="E43" i="30" s="1"/>
  <c r="C45" i="30"/>
  <c r="B45" i="30"/>
  <c r="B141" i="31"/>
  <c r="D17" i="31"/>
  <c r="D16" i="31"/>
  <c r="D18" i="31"/>
  <c r="B60" i="31"/>
  <c r="D37" i="31"/>
  <c r="B74" i="30" l="1"/>
  <c r="B43" i="30"/>
  <c r="C74" i="30"/>
  <c r="C43" i="30"/>
  <c r="F74" i="30"/>
  <c r="D45" i="30"/>
  <c r="D67" i="30"/>
  <c r="F79" i="31"/>
  <c r="D43" i="30" l="1"/>
  <c r="D116" i="31"/>
  <c r="D117" i="31"/>
  <c r="B39" i="31" l="1"/>
  <c r="F7" i="31"/>
  <c r="E7" i="31"/>
  <c r="C7" i="31"/>
  <c r="B7" i="31"/>
  <c r="D78" i="31"/>
  <c r="D77" i="31"/>
  <c r="D76" i="31"/>
  <c r="D75" i="31"/>
  <c r="D74" i="31"/>
  <c r="D73" i="31"/>
  <c r="D72" i="31"/>
  <c r="D71" i="31"/>
  <c r="D70" i="31"/>
  <c r="F69" i="31"/>
  <c r="E69" i="31"/>
  <c r="C69" i="31"/>
  <c r="B69" i="31"/>
  <c r="D68" i="31"/>
  <c r="D67" i="31"/>
  <c r="D66" i="31"/>
  <c r="D65" i="31"/>
  <c r="F64" i="31"/>
  <c r="E64" i="31"/>
  <c r="C64" i="31"/>
  <c r="B64" i="31"/>
  <c r="D64" i="31" l="1"/>
  <c r="D69" i="31"/>
  <c r="D126" i="31" l="1"/>
  <c r="D122" i="31"/>
  <c r="D123" i="31"/>
  <c r="D115" i="31"/>
  <c r="D118" i="31"/>
  <c r="D119" i="31"/>
  <c r="D114" i="31"/>
  <c r="D113" i="31"/>
  <c r="D112" i="31"/>
  <c r="D111" i="31"/>
  <c r="D110" i="31"/>
  <c r="D109" i="31"/>
  <c r="D108" i="31"/>
  <c r="D107" i="31"/>
  <c r="D106" i="31"/>
  <c r="D105" i="31"/>
  <c r="D102" i="31"/>
  <c r="D100" i="31"/>
  <c r="D101" i="31"/>
  <c r="D103" i="31"/>
  <c r="D85" i="31"/>
  <c r="D45" i="31"/>
  <c r="D43" i="31"/>
  <c r="D44" i="31"/>
  <c r="D38" i="31"/>
  <c r="D36" i="31"/>
  <c r="D34" i="31"/>
  <c r="D32" i="31"/>
  <c r="D30" i="31"/>
  <c r="D29" i="31"/>
  <c r="D28" i="31"/>
  <c r="D31" i="31"/>
  <c r="D27" i="31"/>
  <c r="D26" i="31"/>
  <c r="D25" i="31"/>
  <c r="D24" i="31"/>
  <c r="D23" i="31"/>
  <c r="D22" i="31"/>
  <c r="D21" i="31"/>
  <c r="D13" i="31"/>
  <c r="D15" i="31"/>
  <c r="D14" i="31"/>
  <c r="D19" i="31"/>
  <c r="D12" i="31"/>
  <c r="D11" i="31"/>
  <c r="D10" i="31"/>
  <c r="D9" i="31"/>
  <c r="D40" i="30"/>
  <c r="D38" i="30"/>
  <c r="D37" i="30"/>
  <c r="D39" i="30"/>
  <c r="D31" i="30"/>
  <c r="D26" i="30"/>
  <c r="D27" i="30"/>
  <c r="D28" i="30"/>
  <c r="D25" i="30"/>
  <c r="D24" i="30"/>
  <c r="D23" i="30"/>
  <c r="D22" i="30"/>
  <c r="D21" i="30"/>
  <c r="D15" i="30"/>
  <c r="D14" i="30"/>
  <c r="D13" i="30"/>
  <c r="D18" i="30"/>
  <c r="F141" i="31" l="1"/>
  <c r="B97" i="31" l="1"/>
  <c r="E60" i="31" l="1"/>
  <c r="E39" i="31"/>
  <c r="E55" i="31"/>
  <c r="E20" i="31"/>
  <c r="E79" i="31"/>
  <c r="E83" i="31"/>
  <c r="E134" i="31" s="1"/>
  <c r="E104" i="31"/>
  <c r="E97" i="31"/>
  <c r="E120" i="31"/>
  <c r="E124" i="31"/>
  <c r="E138" i="31" s="1"/>
  <c r="E141" i="31"/>
  <c r="E81" i="30"/>
  <c r="E10" i="30"/>
  <c r="E20" i="30"/>
  <c r="E30" i="30"/>
  <c r="E36" i="30"/>
  <c r="E74" i="30"/>
  <c r="E55" i="30"/>
  <c r="E58" i="30"/>
  <c r="E62" i="30"/>
  <c r="E65" i="30"/>
  <c r="E78" i="30"/>
  <c r="D78" i="30" s="1"/>
  <c r="F51" i="30"/>
  <c r="E51" i="30"/>
  <c r="C51" i="30"/>
  <c r="B51" i="30"/>
  <c r="F52" i="31"/>
  <c r="F94" i="31" s="1"/>
  <c r="E52" i="31"/>
  <c r="E94" i="31" s="1"/>
  <c r="C52" i="31"/>
  <c r="C94" i="31" s="1"/>
  <c r="B52" i="31"/>
  <c r="B94" i="31" s="1"/>
  <c r="B20" i="31"/>
  <c r="F20" i="31"/>
  <c r="F39" i="31"/>
  <c r="B55" i="31"/>
  <c r="F55" i="31"/>
  <c r="F60" i="31"/>
  <c r="B79" i="31"/>
  <c r="B83" i="31"/>
  <c r="B134" i="31" s="1"/>
  <c r="F83" i="31"/>
  <c r="B104" i="31"/>
  <c r="B120" i="31"/>
  <c r="F97" i="31"/>
  <c r="F104" i="31"/>
  <c r="F120" i="31"/>
  <c r="B124" i="31"/>
  <c r="B138" i="31" s="1"/>
  <c r="F124" i="31"/>
  <c r="F10" i="30"/>
  <c r="F20" i="30"/>
  <c r="F30" i="30"/>
  <c r="F36" i="30"/>
  <c r="F55" i="30"/>
  <c r="F62" i="30"/>
  <c r="F65" i="30"/>
  <c r="F81" i="30"/>
  <c r="D41" i="30"/>
  <c r="D52" i="31"/>
  <c r="B81" i="30"/>
  <c r="C97" i="31"/>
  <c r="C104" i="31"/>
  <c r="C120" i="31"/>
  <c r="C124" i="31"/>
  <c r="C138" i="31" s="1"/>
  <c r="C65" i="30"/>
  <c r="B62" i="30"/>
  <c r="C58" i="30"/>
  <c r="C62" i="30"/>
  <c r="D99" i="31"/>
  <c r="D98" i="31"/>
  <c r="C20" i="31"/>
  <c r="C39" i="31"/>
  <c r="C55" i="31"/>
  <c r="C60" i="31"/>
  <c r="C79" i="31"/>
  <c r="C83" i="31"/>
  <c r="C134" i="31" s="1"/>
  <c r="C141" i="31"/>
  <c r="C81" i="30"/>
  <c r="D81" i="30" s="1"/>
  <c r="C10" i="30"/>
  <c r="C8" i="30" s="1"/>
  <c r="C20" i="30"/>
  <c r="C30" i="30"/>
  <c r="D30" i="30" s="1"/>
  <c r="C36" i="30"/>
  <c r="D36" i="30" s="1"/>
  <c r="C55" i="30"/>
  <c r="D55" i="30" s="1"/>
  <c r="D130" i="31"/>
  <c r="D81" i="31"/>
  <c r="D80" i="31"/>
  <c r="B55" i="30"/>
  <c r="B20" i="30"/>
  <c r="B36" i="30"/>
  <c r="B10" i="30"/>
  <c r="B30" i="30"/>
  <c r="D16" i="30"/>
  <c r="D60" i="30"/>
  <c r="D56" i="30"/>
  <c r="D66" i="30"/>
  <c r="D74" i="30"/>
  <c r="D127" i="31"/>
  <c r="D125" i="31"/>
  <c r="D121" i="31"/>
  <c r="D70" i="30"/>
  <c r="D59" i="31"/>
  <c r="D88" i="31"/>
  <c r="D87" i="31"/>
  <c r="D86" i="31"/>
  <c r="D84" i="31"/>
  <c r="H83" i="31"/>
  <c r="G83" i="31"/>
  <c r="D82" i="31"/>
  <c r="H79" i="31"/>
  <c r="G79" i="31"/>
  <c r="H74" i="31"/>
  <c r="G74" i="31"/>
  <c r="H64" i="31"/>
  <c r="G64" i="31"/>
  <c r="D62" i="31"/>
  <c r="D61" i="31"/>
  <c r="H60" i="31"/>
  <c r="G60" i="31"/>
  <c r="G54" i="31"/>
  <c r="G55" i="31"/>
  <c r="D58" i="31"/>
  <c r="D57" i="31"/>
  <c r="D56" i="31"/>
  <c r="H55" i="31"/>
  <c r="H54" i="31"/>
  <c r="D42" i="31"/>
  <c r="D41" i="31"/>
  <c r="D40" i="31"/>
  <c r="D35" i="31"/>
  <c r="D33" i="31"/>
  <c r="D8" i="31"/>
  <c r="D12" i="30"/>
  <c r="D11" i="30"/>
  <c r="H92" i="31"/>
  <c r="D59" i="30"/>
  <c r="F8" i="30" l="1"/>
  <c r="E8" i="30"/>
  <c r="D65" i="30"/>
  <c r="F134" i="31"/>
  <c r="B53" i="30"/>
  <c r="B69" i="30" s="1"/>
  <c r="D58" i="30"/>
  <c r="F53" i="30"/>
  <c r="F69" i="30" s="1"/>
  <c r="E6" i="31"/>
  <c r="F6" i="31"/>
  <c r="D62" i="30"/>
  <c r="C6" i="31"/>
  <c r="B6" i="31"/>
  <c r="D60" i="31"/>
  <c r="D39" i="31"/>
  <c r="D141" i="31"/>
  <c r="D79" i="31"/>
  <c r="D55" i="31"/>
  <c r="D120" i="31"/>
  <c r="D83" i="31"/>
  <c r="D134" i="31" s="1"/>
  <c r="D20" i="30"/>
  <c r="D10" i="30"/>
  <c r="D97" i="31"/>
  <c r="E53" i="30"/>
  <c r="E77" i="30" s="1"/>
  <c r="E47" i="31"/>
  <c r="E54" i="31" s="1"/>
  <c r="E89" i="31" s="1"/>
  <c r="F138" i="31"/>
  <c r="D104" i="31"/>
  <c r="G89" i="31"/>
  <c r="D20" i="31"/>
  <c r="H89" i="31"/>
  <c r="D7" i="31"/>
  <c r="D124" i="31"/>
  <c r="D138" i="31" s="1"/>
  <c r="C53" i="30"/>
  <c r="B96" i="31"/>
  <c r="B128" i="31" s="1"/>
  <c r="B137" i="31" s="1"/>
  <c r="B139" i="31" s="1"/>
  <c r="B8" i="30"/>
  <c r="F96" i="31"/>
  <c r="F47" i="31"/>
  <c r="F48" i="30"/>
  <c r="F73" i="30" s="1"/>
  <c r="F75" i="30" s="1"/>
  <c r="C96" i="31"/>
  <c r="C47" i="31"/>
  <c r="C54" i="31" s="1"/>
  <c r="B47" i="31"/>
  <c r="B54" i="31" s="1"/>
  <c r="B89" i="31" s="1"/>
  <c r="E96" i="31"/>
  <c r="F128" i="31" l="1"/>
  <c r="F54" i="31"/>
  <c r="B77" i="30"/>
  <c r="B79" i="30" s="1"/>
  <c r="F77" i="30"/>
  <c r="F79" i="30" s="1"/>
  <c r="E69" i="30"/>
  <c r="E48" i="30"/>
  <c r="C73" i="30"/>
  <c r="C75" i="30" s="1"/>
  <c r="C48" i="30"/>
  <c r="B73" i="30"/>
  <c r="B75" i="30" s="1"/>
  <c r="B48" i="30"/>
  <c r="D6" i="31"/>
  <c r="C89" i="31"/>
  <c r="C133" i="31" s="1"/>
  <c r="C135" i="31" s="1"/>
  <c r="B133" i="31"/>
  <c r="B135" i="31" s="1"/>
  <c r="B140" i="31" s="1"/>
  <c r="B142" i="31" s="1"/>
  <c r="B145" i="31" s="1"/>
  <c r="E73" i="30"/>
  <c r="E75" i="30" s="1"/>
  <c r="F80" i="30"/>
  <c r="F83" i="30" s="1"/>
  <c r="E128" i="31"/>
  <c r="E137" i="31" s="1"/>
  <c r="C128" i="31"/>
  <c r="C137" i="31" s="1"/>
  <c r="C139" i="31" s="1"/>
  <c r="D47" i="31"/>
  <c r="C77" i="30"/>
  <c r="C79" i="30" s="1"/>
  <c r="C69" i="30"/>
  <c r="D53" i="30"/>
  <c r="E79" i="30"/>
  <c r="D54" i="31"/>
  <c r="D89" i="31" s="1"/>
  <c r="D8" i="30"/>
  <c r="D96" i="31"/>
  <c r="E133" i="31"/>
  <c r="B80" i="30" l="1"/>
  <c r="B83" i="30" s="1"/>
  <c r="D69" i="30"/>
  <c r="D75" i="30"/>
  <c r="D48" i="30"/>
  <c r="F137" i="31"/>
  <c r="F89" i="31"/>
  <c r="C80" i="30"/>
  <c r="C83" i="30" s="1"/>
  <c r="C140" i="31"/>
  <c r="C142" i="31" s="1"/>
  <c r="C145" i="31" s="1"/>
  <c r="D73" i="30"/>
  <c r="E80" i="30"/>
  <c r="D77" i="30"/>
  <c r="D128" i="31"/>
  <c r="D79" i="30"/>
  <c r="D133" i="31"/>
  <c r="D135" i="31" s="1"/>
  <c r="E135" i="31"/>
  <c r="E139" i="31"/>
  <c r="D137" i="31"/>
  <c r="D80" i="30" l="1"/>
  <c r="F139" i="31"/>
  <c r="F133" i="31"/>
  <c r="E140" i="31"/>
  <c r="D139" i="31"/>
  <c r="F135" i="31" l="1"/>
  <c r="E142" i="31"/>
  <c r="D140" i="31"/>
  <c r="F140" i="31" l="1"/>
  <c r="E145" i="31"/>
  <c r="D142" i="31"/>
  <c r="F142" i="31" l="1"/>
  <c r="D145" i="31"/>
  <c r="F144" i="31" l="1"/>
  <c r="D82" i="30"/>
  <c r="F145" i="31" l="1"/>
  <c r="E83" i="30"/>
  <c r="D83" i="30" l="1"/>
</calcChain>
</file>

<file path=xl/sharedStrings.xml><?xml version="1.0" encoding="utf-8"?>
<sst xmlns="http://schemas.openxmlformats.org/spreadsheetml/2006/main" count="245" uniqueCount="206">
  <si>
    <t>a</t>
  </si>
  <si>
    <t>b</t>
  </si>
  <si>
    <t>e</t>
  </si>
  <si>
    <t>TOTALE USCITE CORRENTI ( da riportare )</t>
  </si>
  <si>
    <t>TOTALE ENTRATE COMPLESSIVE</t>
  </si>
  <si>
    <t xml:space="preserve">TOTALE  USCITE  COMPLESSIVE </t>
  </si>
  <si>
    <t>TOTALE ENTRATE FINALI</t>
  </si>
  <si>
    <t>TOTALE USCITE CORRENTI (riporto)</t>
  </si>
  <si>
    <t>Denominazione</t>
  </si>
  <si>
    <t>Variazioni</t>
  </si>
  <si>
    <t>PREVENTIVO FINANZIARIO GESTIONALE</t>
  </si>
  <si>
    <t>Risultato gestione di competenza finanziaria</t>
  </si>
  <si>
    <t>Totale generale</t>
  </si>
  <si>
    <t>UTILIZZO AVANZO AMMINISTRAZIONE</t>
  </si>
  <si>
    <t>-</t>
  </si>
  <si>
    <t>Risultato gestione di cassa</t>
  </si>
  <si>
    <t>c</t>
  </si>
  <si>
    <t>d=b+/-c</t>
  </si>
  <si>
    <t>Consuntivo al 11/10/2013</t>
  </si>
  <si>
    <t>Proiezioni al 31/12/2013</t>
  </si>
  <si>
    <t>f</t>
  </si>
  <si>
    <t>g</t>
  </si>
  <si>
    <t xml:space="preserve">PREVENTIVO FINANZIARIO GESTIONALE  </t>
  </si>
  <si>
    <t>Riepilogo dei Titoli</t>
  </si>
  <si>
    <t>Entrate Correnti</t>
  </si>
  <si>
    <t>Entrate in c/capitale</t>
  </si>
  <si>
    <t>Riepilogo partite di giro</t>
  </si>
  <si>
    <t>Riepiloghi dei Titoli</t>
  </si>
  <si>
    <t>Uscite correnti</t>
  </si>
  <si>
    <t>Uscite in c/capitale</t>
  </si>
  <si>
    <t>TOTALE USCITE FINALI</t>
  </si>
  <si>
    <t xml:space="preserve"> USCITE CENTRO DI COSTO "ODCEC"</t>
  </si>
  <si>
    <t>TOTALE  USCITE FINALI "ODCEC"</t>
  </si>
  <si>
    <t xml:space="preserve"> ENTRATE CENTRO DI COSTO "ODCEC"</t>
  </si>
  <si>
    <t>TOTALE ENTRATE FINALI "ODCEC"</t>
  </si>
  <si>
    <t>AVANZO DI AMMINISTRAZIONE INIZIALE PRESUNTO</t>
  </si>
  <si>
    <t>FONDO CASSA INIZIALE PRESUNTO</t>
  </si>
  <si>
    <t xml:space="preserve"> ENTRATE CENTRO DI COSTO "CONSIGLIO DI DISCIPLINA"</t>
  </si>
  <si>
    <t xml:space="preserve"> USCITE CENTRO DI COSTO "CONSIGLIO DI DISCIPLINA"</t>
  </si>
  <si>
    <t>Riepilogo dei Titoli Centro di Costo "ODCEC"</t>
  </si>
  <si>
    <t>TOTALE ENTRATE FINALI CENTRO DI COSTO "ODCEC"</t>
  </si>
  <si>
    <t>TOTALE ENTRATE FINALI "CONSIGLIO DISCIPLINA"</t>
  </si>
  <si>
    <t>Riepilogo dei Titoli Centro di Costo "CONSIGLIO DISCIPLINA"</t>
  </si>
  <si>
    <t>TOTALE ENTRATE FINALI CENTRO DI COSTO "DISCIPLINA"</t>
  </si>
  <si>
    <t>TOTALE  USCITE FINALI "CONSIGLIO DISCIPLINA"</t>
  </si>
  <si>
    <t>Riepiloghi dei Titoli Centro di Costo "ODCEC"</t>
  </si>
  <si>
    <t>TOTALE USCITE FINALI CENTRO DI COSTO "ODCEC"</t>
  </si>
  <si>
    <t>Riepiloghi dei Titoli Centro di Costo "CONSIGLIO DISCIPLINA"</t>
  </si>
  <si>
    <t>TOTALE USCITE FINALI CENTRO DI COSTO "DISCIPLINA"</t>
  </si>
  <si>
    <t>1.1.1  Entrate Contributive</t>
  </si>
  <si>
    <t>1.1.1.1  Contributo annuale Albo</t>
  </si>
  <si>
    <t>1.1.1.2  Contributo annuale Elenco Speciale</t>
  </si>
  <si>
    <t>1.1.1.8  Contributo annuale STP</t>
  </si>
  <si>
    <t>1.1.1.3  Contributo ammissione Albo</t>
  </si>
  <si>
    <t>1.1.1.4  Contributo ammissione Elenco Speciale</t>
  </si>
  <si>
    <t>1.1.1.7  Contributo ammissione STP</t>
  </si>
  <si>
    <t>1.1.1.5  Tassa ammissione Tirocinanti</t>
  </si>
  <si>
    <t>1.2.2  Entrate per Diritti di Segreteria</t>
  </si>
  <si>
    <t>1.2.2.3  Liquidazione parcelle</t>
  </si>
  <si>
    <t>1.2.2.8  Diritti segreteria da certificati</t>
  </si>
  <si>
    <t>1.2.2.5  Diritti di segreteria da FPC</t>
  </si>
  <si>
    <t>1.2.2.6  Diritti di segreteria tessere</t>
  </si>
  <si>
    <t>1.2.2.7  Diritti di segreteria sigilli</t>
  </si>
  <si>
    <t>1.2.2.10  Diritti gestione morosità</t>
  </si>
  <si>
    <t>1.2.2.13  Diritti di segreteria attestati iscrizione</t>
  </si>
  <si>
    <t>1.2.2.12  Compensi OCC</t>
  </si>
  <si>
    <t>1.2.3  Rendite varie</t>
  </si>
  <si>
    <t>1.2.3.1  Interessi attivi bancari</t>
  </si>
  <si>
    <t>1.2.5.2  Rimborso costo tessere</t>
  </si>
  <si>
    <t>1.2.5.1  Proventi diversi</t>
  </si>
  <si>
    <t>1.2.5.5 Prov. derivanti dalle prest. di serv.</t>
  </si>
  <si>
    <t>1.2.5.8  Rimborso costo attestati iscrizione</t>
  </si>
  <si>
    <t>1.2.5.4  Rimborso sigillo professionale</t>
  </si>
  <si>
    <t>4.1.2  Vendita partecipazioni societarie</t>
  </si>
  <si>
    <t>4.1.1  Assunzione di mutui</t>
  </si>
  <si>
    <t>4.1  ENTRATE IN CONTO CAPITALE</t>
  </si>
  <si>
    <t>5.1  PARTITE DI GIRO "ODCEC +DISCIPLINA"</t>
  </si>
  <si>
    <t>1.1  ENTRATE CORRENTI</t>
  </si>
  <si>
    <t>1.1  USCITE CORRENTI</t>
  </si>
  <si>
    <t>1.1.2  Spese per il personale</t>
  </si>
  <si>
    <t>1.1.2.1   Stipendi</t>
  </si>
  <si>
    <t>1.1.2.2   Contributi Previdenziali e Assistenziali</t>
  </si>
  <si>
    <t xml:space="preserve">1.1.2.3   Altre spese del personale </t>
  </si>
  <si>
    <t xml:space="preserve">1.1.2.6   Imposta sostitutiva su TFR </t>
  </si>
  <si>
    <t>1.1.2.7   Stipendi OCC</t>
  </si>
  <si>
    <t>1.1.2.8   Contributi Previdenziali e Assistenziali OCC</t>
  </si>
  <si>
    <t>1.1.2.10   Fondo Risorse Decentrate</t>
  </si>
  <si>
    <t>1.1.3  Spese funzionamento ufficio</t>
  </si>
  <si>
    <t xml:space="preserve">1.1.3.1   Spese condominiali </t>
  </si>
  <si>
    <t>1.1.3.2   Illuminazione e riscaldamento</t>
  </si>
  <si>
    <t>1.1.3.3   Spese manutenzione uffici</t>
  </si>
  <si>
    <t>1.1.3.4   Postali e telefoniche</t>
  </si>
  <si>
    <t>1.1.3.5   Cancelleria e stampati</t>
  </si>
  <si>
    <t>1.1.3.6   Spese fotocopiatrice-fax</t>
  </si>
  <si>
    <t>1.1.3.8  Vidimazioni e formalità legali</t>
  </si>
  <si>
    <t>1.1.3.9  Assicurazioni</t>
  </si>
  <si>
    <t>1.1.3.22  Assicurazioni OCC</t>
  </si>
  <si>
    <t>1.1.3.14  Consulenze e Prestazioni Professionali</t>
  </si>
  <si>
    <t>1.1.3.10  Collaborazione di personale non dipendente</t>
  </si>
  <si>
    <t>1.1.3.19  Servizio protocollo e conserv. documentale</t>
  </si>
  <si>
    <t>1.1.3.21  Compensi Gestori della Crisi OCC</t>
  </si>
  <si>
    <t>1.1.2.4   Quota dell'esercizio per adeguamento TFR</t>
  </si>
  <si>
    <t>1.1.3.7   Locomozioni</t>
  </si>
  <si>
    <t>1.1.3.12  Spese servizio CED</t>
  </si>
  <si>
    <t>1.1.3.15  Legali</t>
  </si>
  <si>
    <t>1.1.5  Comunicazione e Pubblicazioni</t>
  </si>
  <si>
    <t>1.1.5.1  Stampa rivista e pubblicaz.</t>
  </si>
  <si>
    <t>1.1.5.2  Allestim. spedizioni, recapiti</t>
  </si>
  <si>
    <t xml:space="preserve">1.1.5.3  Stampa Albo e spedizione  </t>
  </si>
  <si>
    <t>1.1.5.5  Sito web</t>
  </si>
  <si>
    <t>1.1.5.6  Visure Camerali</t>
  </si>
  <si>
    <t>1.1.5.4  Ufficio Stampa</t>
  </si>
  <si>
    <t>1.1.6  Assemblee Manifestazioni e Convegni</t>
  </si>
  <si>
    <t>1.1.6.1  Organizzazione Assemblee Iscritti</t>
  </si>
  <si>
    <t>1.1.6.2  Org. Corsi Formazione Professionale Continua</t>
  </si>
  <si>
    <t>1.1.6.4  Manifestazioni</t>
  </si>
  <si>
    <t>1.1.6.6  E-Learning</t>
  </si>
  <si>
    <t>1.1.9.7  Contributo Fondazione TELOS</t>
  </si>
  <si>
    <t>1.1.9.9  Contributo Osservatorio Conciliazione</t>
  </si>
  <si>
    <t>1.1.13  Altre Spese</t>
  </si>
  <si>
    <t>1.1.13.6  Abbonamenti giornali, riviste e inserzioni</t>
  </si>
  <si>
    <t>1.1.13.4  Rappresentanza e omaggi</t>
  </si>
  <si>
    <t>1.1.13.8  Oneri su mutui</t>
  </si>
  <si>
    <t>1.1.13.9  Costo tessere</t>
  </si>
  <si>
    <t>1.1.13.1  Altri oneri</t>
  </si>
  <si>
    <t>1.1.13.14  Imposte, tasse, tributi</t>
  </si>
  <si>
    <t>1.1.13.5  Spese e commissioni bancarie</t>
  </si>
  <si>
    <t>1.1.13.17  Costo sigilli</t>
  </si>
  <si>
    <t>1.1.12.3  Altri rimborsi</t>
  </si>
  <si>
    <t>1.1.12.1  Rimborsi a Iscritti Albo ed Elenco Speciale</t>
  </si>
  <si>
    <t>1.1.12.8  Rimborsi a Iscritti Tirocinanti</t>
  </si>
  <si>
    <t>1.1.12.9  Rimborsi ad Ordini Professionali</t>
  </si>
  <si>
    <t>1.1.14.1  Fondo riserva spese impreviste</t>
  </si>
  <si>
    <t>1.1.14.2  Fondo speciale rinnovi contrattuali</t>
  </si>
  <si>
    <t>1.1.14.3  Fondo rischi legali</t>
  </si>
  <si>
    <t>1.2   USCITE IN CONTO CAPITALE</t>
  </si>
  <si>
    <t>1.2.1.1  Mobili e arredi</t>
  </si>
  <si>
    <t>1.2.1.2  Macchine e Attrezzature d' ufficio</t>
  </si>
  <si>
    <t xml:space="preserve">1.2.1.3  Ristrutturazione sede ed impianti tecnologici </t>
  </si>
  <si>
    <t>1.2.1.4  Software applicativi</t>
  </si>
  <si>
    <t>1.2.1.10  Rimborso mutui</t>
  </si>
  <si>
    <t>4.1  USCITE CORRENTI</t>
  </si>
  <si>
    <t>4.1.2  Spese per il personale</t>
  </si>
  <si>
    <t>4.1.2.1  Stipendi</t>
  </si>
  <si>
    <t>4.1.2.2  Contributi Previdenziali e Assistenziali</t>
  </si>
  <si>
    <t>4.1.2.4   Quota dell'esercizio per adeguamento TFR</t>
  </si>
  <si>
    <t>4.1.2.10 Fondo Risorse Decentrate</t>
  </si>
  <si>
    <t xml:space="preserve">4.1.2.3   Altre spese del personale </t>
  </si>
  <si>
    <t xml:space="preserve">4.1.2.6   Imposta sostitutiva su TFR </t>
  </si>
  <si>
    <t>4.1.3  Spese funzionamento ufficio</t>
  </si>
  <si>
    <t xml:space="preserve">4.1.3.1   Spese condominiali </t>
  </si>
  <si>
    <t>4.1.3.2   Illuminazione e riscaldamento</t>
  </si>
  <si>
    <t>4.1.3.3   Spese manutenzione uffici</t>
  </si>
  <si>
    <t>4.1.3.4   Postali e telefoniche</t>
  </si>
  <si>
    <t>4.1.3.5   Cancelleria e stampati</t>
  </si>
  <si>
    <t>4.1.3.6   Spese fotocopiatrice-fax</t>
  </si>
  <si>
    <t>4.1.3.11   Manutenz. ordinaria e riparaz macch d' ufficio</t>
  </si>
  <si>
    <t>4.1.3.7   Locomozioni</t>
  </si>
  <si>
    <t>4.1.3.8  Vidimazioni e formalità legali</t>
  </si>
  <si>
    <t>4.1.3.9  Assicurazioni</t>
  </si>
  <si>
    <t>4.1.3.10  Collaborazione di personale non dipendente</t>
  </si>
  <si>
    <t xml:space="preserve">4.1.3.18   Affitto </t>
  </si>
  <si>
    <t>4.1.3.15  Legali</t>
  </si>
  <si>
    <t>4.1.13  Altre Spese</t>
  </si>
  <si>
    <t>4.1.13.4  Rappresentanza e omaggi</t>
  </si>
  <si>
    <t>4.1.13.14  Imposte, tasse, tributi</t>
  </si>
  <si>
    <t>4.1.13.5  Spese e commissioni bancarie</t>
  </si>
  <si>
    <t>4.2   USCITE IN CONTO CAPITALE</t>
  </si>
  <si>
    <t>4.2.1.1  Mobili e arredi</t>
  </si>
  <si>
    <t>4.2.1.2  Macchine e Attrezzature d' ufficio</t>
  </si>
  <si>
    <t>4.2.1.4  Software applicativi</t>
  </si>
  <si>
    <t>4. 1   PARTITE DI GIRO "ODCEC+DISCIPLINA"</t>
  </si>
  <si>
    <t>1.2.5  Proventi diversi</t>
  </si>
  <si>
    <t>1.1.9  Contributi  Associativi</t>
  </si>
  <si>
    <t>1.1.12  Poste correttive e compensative</t>
  </si>
  <si>
    <t>1.1.14  Fondo Riserva per spese impreviste</t>
  </si>
  <si>
    <t>4.2  ENTRATE CORRENTI</t>
  </si>
  <si>
    <t>4.2.1  Entrate Contributive</t>
  </si>
  <si>
    <t>4.2.1.1  Contributo annuale Albo</t>
  </si>
  <si>
    <t>4.2.2  Entrate per Diritti di Segreteria</t>
  </si>
  <si>
    <t>4.2.2.1  Spese  avvio procedimento</t>
  </si>
  <si>
    <t>4.2.2.2  Diritti segreteria</t>
  </si>
  <si>
    <t>4.2.3  Rendite varie</t>
  </si>
  <si>
    <t>4.2.3.1  Interessi attivi bancari</t>
  </si>
  <si>
    <t>4.2.5  Proventi diversi</t>
  </si>
  <si>
    <t>4.2.5.2  Proventi diversi</t>
  </si>
  <si>
    <t>3.1 ENTRATE IN CONTO CAPITALE</t>
  </si>
  <si>
    <t xml:space="preserve">3.1.1 Cessione beni </t>
  </si>
  <si>
    <t>4.1.3.14  Consulenze e Prestazioni Professionali</t>
  </si>
  <si>
    <t>4.1.3.12  Spese servizio CED</t>
  </si>
  <si>
    <t>1.1.2.9   Quota dell'esercizio per adeguamento TFR OCC</t>
  </si>
  <si>
    <t>1.1.3.23  Spese funzionamento CPO</t>
  </si>
  <si>
    <t>1.1.2.11   Stipendi CPO</t>
  </si>
  <si>
    <t>1.1.2.12   Contributi Previdenziali e Assistenziali CPO</t>
  </si>
  <si>
    <t>1.1.2.13   Quota dell'esercizio per adeguamento TFR CPO</t>
  </si>
  <si>
    <t>1.1.3.11   Manutenz. ordinaria e riparaz macch d'ufficio</t>
  </si>
  <si>
    <t>Residui attivi presunti al 31/12/2023</t>
  </si>
  <si>
    <t>Previsioni iniziali dell'anno 2023</t>
  </si>
  <si>
    <t>Previsioni di competenza per l'anno 2024</t>
  </si>
  <si>
    <t>Previsioni di cassa per l'anno 2024</t>
  </si>
  <si>
    <t>Residui passivi presunti al 31/12/2023</t>
  </si>
  <si>
    <t>1.2.3.2  Proventi finanziari su titoli</t>
  </si>
  <si>
    <t>1.1.1.9  Contributo annualità precedenti</t>
  </si>
  <si>
    <t>1.1.13.3  Spese PagoPA</t>
  </si>
  <si>
    <t>1.2.6 Entrate per trasferimenti correnti</t>
  </si>
  <si>
    <t>1.2.6.1 Trasferimenti correnti da Consiglio Nazionale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</si>
</sst>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-;\-* #,##0_-;_-* &quot;-&quot;_-;_-@_-"/>
    <numFmt numFmtId="43" formatCode="_-* #,##0.00_-;\-* #,##0.00_-;_-* &quot;-&quot;??_-;_-@_-"/>
    <numFmt numFmtId="164" formatCode="_-[$€]\ * #,##0.00_-;\-[$€]\ * #,##0.00_-;_-[$€]\ * &quot;-&quot;??_-;_-@_-"/>
    <numFmt numFmtId="165" formatCode="#,##0.00_ ;\-#,##0.00\ "/>
  </numFmts>
  <fonts count="39" x14ac:knownFonts="1">
    <font>
      <sz val="10"/>
      <name val="Arial"/>
    </font>
    <font>
      <sz val="10"/>
      <name val="Arial"/>
      <family val="2"/>
    </font>
    <font>
      <sz val="10"/>
      <name val="Tms Rmn"/>
      <family val="1"/>
    </font>
    <font>
      <sz val="10"/>
      <name val="Arial"/>
      <family val="2"/>
    </font>
    <font>
      <i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i/>
      <sz val="8"/>
      <name val="Arial"/>
      <family val="2"/>
    </font>
    <font>
      <i/>
      <sz val="8"/>
      <name val="Arial"/>
      <family val="2"/>
    </font>
    <font>
      <sz val="8"/>
      <color indexed="12"/>
      <name val="Arial"/>
      <family val="2"/>
    </font>
    <font>
      <b/>
      <sz val="8"/>
      <color indexed="12"/>
      <name val="Arial"/>
      <family val="2"/>
    </font>
    <font>
      <i/>
      <sz val="8"/>
      <color indexed="10"/>
      <name val="Arial"/>
      <family val="2"/>
    </font>
    <font>
      <b/>
      <sz val="14"/>
      <name val="Calibri"/>
      <family val="2"/>
    </font>
    <font>
      <sz val="10"/>
      <name val="Calibri"/>
      <family val="2"/>
    </font>
    <font>
      <b/>
      <i/>
      <sz val="12"/>
      <name val="Calibri"/>
      <family val="2"/>
    </font>
    <font>
      <b/>
      <i/>
      <sz val="14"/>
      <name val="Calibri"/>
      <family val="2"/>
    </font>
    <font>
      <b/>
      <sz val="8"/>
      <name val="Calibri"/>
      <family val="2"/>
    </font>
    <font>
      <b/>
      <sz val="10"/>
      <name val="Calibri"/>
      <family val="2"/>
    </font>
    <font>
      <sz val="8"/>
      <name val="Calibri"/>
      <family val="2"/>
    </font>
    <font>
      <sz val="9"/>
      <name val="Calibri"/>
      <family val="2"/>
    </font>
    <font>
      <b/>
      <i/>
      <sz val="10"/>
      <name val="Calibri"/>
      <family val="2"/>
    </font>
    <font>
      <b/>
      <sz val="9"/>
      <name val="Calibri"/>
      <family val="2"/>
    </font>
    <font>
      <sz val="7"/>
      <name val="Calibri"/>
      <family val="2"/>
    </font>
    <font>
      <sz val="6"/>
      <name val="Calibri"/>
      <family val="2"/>
    </font>
    <font>
      <sz val="8"/>
      <name val="Arial"/>
      <family val="2"/>
    </font>
    <font>
      <b/>
      <sz val="7"/>
      <name val="Calibri"/>
      <family val="2"/>
    </font>
    <font>
      <sz val="8"/>
      <color rgb="FFFF0000"/>
      <name val="Calibri"/>
      <family val="2"/>
    </font>
    <font>
      <b/>
      <sz val="8"/>
      <color rgb="FFFF0000"/>
      <name val="Calibri"/>
      <family val="2"/>
    </font>
    <font>
      <i/>
      <sz val="8"/>
      <color rgb="FFFF0000"/>
      <name val="Arial"/>
      <family val="2"/>
    </font>
    <font>
      <b/>
      <i/>
      <sz val="8"/>
      <color rgb="FFFF0000"/>
      <name val="Arial"/>
      <family val="2"/>
    </font>
    <font>
      <sz val="10"/>
      <color rgb="FFFF0000"/>
      <name val="Calibri"/>
      <family val="2"/>
    </font>
    <font>
      <sz val="10"/>
      <color rgb="FFFF0000"/>
      <name val="Arial"/>
      <family val="2"/>
    </font>
    <font>
      <b/>
      <i/>
      <sz val="14"/>
      <color rgb="FFFF0000"/>
      <name val="Calibri"/>
      <family val="2"/>
    </font>
    <font>
      <b/>
      <sz val="10"/>
      <color rgb="FFFF0000"/>
      <name val="Calibri"/>
      <family val="2"/>
    </font>
    <font>
      <b/>
      <i/>
      <sz val="12"/>
      <color rgb="FFFF0000"/>
      <name val="Calibri"/>
      <family val="2"/>
    </font>
    <font>
      <u/>
      <sz val="10"/>
      <color rgb="FFFF0000"/>
      <name val="Calibri"/>
      <family val="2"/>
    </font>
    <font>
      <sz val="7"/>
      <color rgb="FFFF0000"/>
      <name val="Calibri"/>
      <family val="2"/>
    </font>
    <font>
      <sz val="10"/>
      <name val="Arial"/>
      <family val="2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gray0625"/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gray0625">
        <fgColor indexed="9"/>
        <bgColor theme="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3" fontId="2" fillId="0" borderId="1">
      <alignment horizontal="right"/>
    </xf>
    <xf numFmtId="43" fontId="1" fillId="0" borderId="0" applyFont="0" applyFill="0" applyBorder="0" applyAlignment="0" applyProtection="0"/>
    <xf numFmtId="41" fontId="37" fillId="0" borderId="0" applyFont="0" applyFill="0" applyBorder="0" applyAlignment="0" applyProtection="0"/>
  </cellStyleXfs>
  <cellXfs count="338">
    <xf numFmtId="0" fontId="0" fillId="0" borderId="0" xfId="0"/>
    <xf numFmtId="3" fontId="3" fillId="0" borderId="0" xfId="0" applyNumberFormat="1" applyFont="1" applyAlignment="1">
      <alignment horizontal="right"/>
    </xf>
    <xf numFmtId="3" fontId="3" fillId="0" borderId="0" xfId="0" quotePrefix="1" applyNumberFormat="1" applyFont="1" applyAlignment="1">
      <alignment horizontal="center"/>
    </xf>
    <xf numFmtId="3" fontId="3" fillId="0" borderId="0" xfId="0" applyNumberFormat="1" applyFont="1" applyAlignment="1">
      <alignment horizontal="center"/>
    </xf>
    <xf numFmtId="3" fontId="3" fillId="0" borderId="0" xfId="0" applyNumberFormat="1" applyFont="1"/>
    <xf numFmtId="3" fontId="6" fillId="0" borderId="0" xfId="0" applyNumberFormat="1" applyFont="1" applyAlignment="1">
      <alignment horizontal="center"/>
    </xf>
    <xf numFmtId="3" fontId="4" fillId="0" borderId="0" xfId="0" applyNumberFormat="1" applyFont="1" applyAlignment="1">
      <alignment horizontal="center"/>
    </xf>
    <xf numFmtId="3" fontId="6" fillId="0" borderId="0" xfId="0" applyNumberFormat="1" applyFont="1"/>
    <xf numFmtId="3" fontId="7" fillId="0" borderId="0" xfId="0" applyNumberFormat="1" applyFont="1" applyAlignment="1">
      <alignment horizontal="center"/>
    </xf>
    <xf numFmtId="3" fontId="7" fillId="0" borderId="0" xfId="0" applyNumberFormat="1" applyFont="1"/>
    <xf numFmtId="3" fontId="5" fillId="0" borderId="0" xfId="0" applyNumberFormat="1" applyFont="1" applyAlignment="1">
      <alignment horizontal="center"/>
    </xf>
    <xf numFmtId="3" fontId="5" fillId="0" borderId="0" xfId="0" applyNumberFormat="1" applyFont="1"/>
    <xf numFmtId="3" fontId="6" fillId="0" borderId="0" xfId="0" applyNumberFormat="1" applyFont="1" applyAlignment="1">
      <alignment horizontal="right"/>
    </xf>
    <xf numFmtId="3" fontId="7" fillId="0" borderId="0" xfId="0" applyNumberFormat="1" applyFont="1" applyAlignment="1">
      <alignment horizontal="right"/>
    </xf>
    <xf numFmtId="3" fontId="7" fillId="0" borderId="2" xfId="0" applyNumberFormat="1" applyFont="1" applyBorder="1" applyAlignment="1">
      <alignment horizontal="right"/>
    </xf>
    <xf numFmtId="3" fontId="7" fillId="2" borderId="0" xfId="0" applyNumberFormat="1" applyFont="1" applyFill="1" applyAlignment="1">
      <alignment horizontal="center"/>
    </xf>
    <xf numFmtId="3" fontId="3" fillId="0" borderId="0" xfId="0" quotePrefix="1" applyNumberFormat="1" applyFont="1" applyAlignment="1">
      <alignment horizontal="left"/>
    </xf>
    <xf numFmtId="3" fontId="9" fillId="0" borderId="0" xfId="0" applyNumberFormat="1" applyFont="1" applyAlignment="1">
      <alignment horizontal="center"/>
    </xf>
    <xf numFmtId="3" fontId="10" fillId="0" borderId="0" xfId="0" applyNumberFormat="1" applyFont="1" applyAlignment="1">
      <alignment horizontal="center"/>
    </xf>
    <xf numFmtId="3" fontId="11" fillId="0" borderId="0" xfId="0" applyNumberFormat="1" applyFont="1" applyAlignment="1">
      <alignment horizontal="left"/>
    </xf>
    <xf numFmtId="3" fontId="8" fillId="0" borderId="0" xfId="0" applyNumberFormat="1" applyFont="1" applyAlignment="1">
      <alignment horizontal="left"/>
    </xf>
    <xf numFmtId="3" fontId="10" fillId="0" borderId="0" xfId="0" applyNumberFormat="1" applyFont="1" applyAlignment="1">
      <alignment horizontal="left"/>
    </xf>
    <xf numFmtId="3" fontId="15" fillId="3" borderId="3" xfId="0" quotePrefix="1" applyNumberFormat="1" applyFont="1" applyFill="1" applyBorder="1" applyAlignment="1">
      <alignment horizontal="center"/>
    </xf>
    <xf numFmtId="3" fontId="16" fillId="0" borderId="1" xfId="0" applyNumberFormat="1" applyFont="1" applyBorder="1" applyAlignment="1">
      <alignment horizontal="center" vertical="center"/>
    </xf>
    <xf numFmtId="3" fontId="17" fillId="0" borderId="1" xfId="0" applyNumberFormat="1" applyFont="1" applyBorder="1" applyAlignment="1">
      <alignment horizontal="center" vertical="center"/>
    </xf>
    <xf numFmtId="4" fontId="16" fillId="3" borderId="7" xfId="0" applyNumberFormat="1" applyFont="1" applyFill="1" applyBorder="1" applyAlignment="1">
      <alignment horizontal="right"/>
    </xf>
    <xf numFmtId="4" fontId="16" fillId="0" borderId="5" xfId="0" applyNumberFormat="1" applyFont="1" applyBorder="1" applyAlignment="1" applyProtection="1">
      <alignment horizontal="right"/>
      <protection hidden="1"/>
    </xf>
    <xf numFmtId="4" fontId="16" fillId="3" borderId="6" xfId="0" applyNumberFormat="1" applyFont="1" applyFill="1" applyBorder="1" applyAlignment="1" applyProtection="1">
      <alignment horizontal="right"/>
      <protection hidden="1"/>
    </xf>
    <xf numFmtId="4" fontId="18" fillId="3" borderId="6" xfId="0" applyNumberFormat="1" applyFont="1" applyFill="1" applyBorder="1" applyAlignment="1">
      <alignment horizontal="right"/>
    </xf>
    <xf numFmtId="4" fontId="16" fillId="3" borderId="6" xfId="0" applyNumberFormat="1" applyFont="1" applyFill="1" applyBorder="1" applyAlignment="1">
      <alignment horizontal="right"/>
    </xf>
    <xf numFmtId="4" fontId="16" fillId="0" borderId="1" xfId="0" applyNumberFormat="1" applyFont="1" applyBorder="1" applyAlignment="1">
      <alignment horizontal="right"/>
    </xf>
    <xf numFmtId="4" fontId="16" fillId="0" borderId="5" xfId="0" applyNumberFormat="1" applyFont="1" applyBorder="1" applyAlignment="1">
      <alignment horizontal="right"/>
    </xf>
    <xf numFmtId="43" fontId="16" fillId="0" borderId="1" xfId="3" applyFont="1" applyBorder="1" applyAlignment="1">
      <alignment horizontal="right"/>
    </xf>
    <xf numFmtId="3" fontId="13" fillId="0" borderId="0" xfId="0" applyNumberFormat="1" applyFont="1" applyAlignment="1">
      <alignment horizontal="center"/>
    </xf>
    <xf numFmtId="3" fontId="13" fillId="0" borderId="0" xfId="0" applyNumberFormat="1" applyFont="1" applyAlignment="1">
      <alignment horizontal="right"/>
    </xf>
    <xf numFmtId="3" fontId="18" fillId="0" borderId="0" xfId="0" applyNumberFormat="1" applyFont="1" applyAlignment="1">
      <alignment horizontal="left"/>
    </xf>
    <xf numFmtId="3" fontId="19" fillId="0" borderId="0" xfId="0" applyNumberFormat="1" applyFont="1" applyAlignment="1">
      <alignment horizontal="right"/>
    </xf>
    <xf numFmtId="3" fontId="17" fillId="0" borderId="0" xfId="0" applyNumberFormat="1" applyFont="1" applyAlignment="1">
      <alignment horizontal="right"/>
    </xf>
    <xf numFmtId="3" fontId="18" fillId="0" borderId="0" xfId="0" applyNumberFormat="1" applyFont="1" applyAlignment="1">
      <alignment horizontal="center"/>
    </xf>
    <xf numFmtId="3" fontId="20" fillId="2" borderId="0" xfId="0" applyNumberFormat="1" applyFont="1" applyFill="1" applyAlignment="1">
      <alignment horizontal="right"/>
    </xf>
    <xf numFmtId="4" fontId="16" fillId="3" borderId="7" xfId="0" quotePrefix="1" applyNumberFormat="1" applyFont="1" applyFill="1" applyBorder="1" applyAlignment="1">
      <alignment horizontal="right"/>
    </xf>
    <xf numFmtId="3" fontId="16" fillId="0" borderId="0" xfId="0" applyNumberFormat="1" applyFont="1" applyAlignment="1">
      <alignment horizontal="right"/>
    </xf>
    <xf numFmtId="3" fontId="18" fillId="0" borderId="0" xfId="0" applyNumberFormat="1" applyFont="1" applyAlignment="1">
      <alignment horizontal="right"/>
    </xf>
    <xf numFmtId="4" fontId="18" fillId="3" borderId="6" xfId="0" quotePrefix="1" applyNumberFormat="1" applyFont="1" applyFill="1" applyBorder="1" applyAlignment="1">
      <alignment horizontal="right"/>
    </xf>
    <xf numFmtId="4" fontId="18" fillId="3" borderId="5" xfId="0" quotePrefix="1" applyNumberFormat="1" applyFont="1" applyFill="1" applyBorder="1" applyAlignment="1">
      <alignment horizontal="right"/>
    </xf>
    <xf numFmtId="43" fontId="16" fillId="0" borderId="5" xfId="3" applyFont="1" applyBorder="1" applyAlignment="1">
      <alignment horizontal="right"/>
    </xf>
    <xf numFmtId="3" fontId="21" fillId="0" borderId="0" xfId="0" applyNumberFormat="1" applyFont="1" applyAlignment="1">
      <alignment horizontal="right"/>
    </xf>
    <xf numFmtId="3" fontId="13" fillId="0" borderId="0" xfId="0" applyNumberFormat="1" applyFont="1" applyAlignment="1">
      <alignment horizontal="left"/>
    </xf>
    <xf numFmtId="4" fontId="13" fillId="0" borderId="0" xfId="0" applyNumberFormat="1" applyFont="1" applyAlignment="1">
      <alignment horizontal="right"/>
    </xf>
    <xf numFmtId="3" fontId="18" fillId="0" borderId="0" xfId="0" applyNumberFormat="1" applyFont="1" applyAlignment="1">
      <alignment horizontal="center" vertical="center" textRotation="90"/>
    </xf>
    <xf numFmtId="3" fontId="13" fillId="4" borderId="0" xfId="0" applyNumberFormat="1" applyFont="1" applyFill="1" applyAlignment="1">
      <alignment horizontal="right"/>
    </xf>
    <xf numFmtId="3" fontId="17" fillId="4" borderId="0" xfId="0" applyNumberFormat="1" applyFont="1" applyFill="1" applyAlignment="1">
      <alignment horizontal="right"/>
    </xf>
    <xf numFmtId="4" fontId="16" fillId="4" borderId="1" xfId="0" quotePrefix="1" applyNumberFormat="1" applyFont="1" applyFill="1" applyBorder="1" applyAlignment="1">
      <alignment horizontal="right"/>
    </xf>
    <xf numFmtId="3" fontId="20" fillId="4" borderId="0" xfId="0" applyNumberFormat="1" applyFont="1" applyFill="1" applyAlignment="1">
      <alignment horizontal="right"/>
    </xf>
    <xf numFmtId="4" fontId="18" fillId="0" borderId="6" xfId="0" applyNumberFormat="1" applyFont="1" applyBorder="1" applyAlignment="1">
      <alignment horizontal="right"/>
    </xf>
    <xf numFmtId="4" fontId="18" fillId="0" borderId="5" xfId="0" applyNumberFormat="1" applyFont="1" applyBorder="1" applyAlignment="1">
      <alignment horizontal="right"/>
    </xf>
    <xf numFmtId="43" fontId="16" fillId="3" borderId="6" xfId="3" applyFont="1" applyFill="1" applyBorder="1" applyAlignment="1" applyProtection="1">
      <protection hidden="1"/>
    </xf>
    <xf numFmtId="43" fontId="5" fillId="0" borderId="1" xfId="3" applyFont="1" applyBorder="1" applyAlignment="1">
      <alignment horizontal="center"/>
    </xf>
    <xf numFmtId="3" fontId="6" fillId="0" borderId="1" xfId="0" applyNumberFormat="1" applyFont="1" applyBorder="1" applyAlignment="1">
      <alignment horizontal="center"/>
    </xf>
    <xf numFmtId="4" fontId="6" fillId="0" borderId="1" xfId="0" applyNumberFormat="1" applyFont="1" applyBorder="1" applyAlignment="1">
      <alignment horizontal="right"/>
    </xf>
    <xf numFmtId="3" fontId="6" fillId="0" borderId="1" xfId="0" applyNumberFormat="1" applyFont="1" applyBorder="1" applyAlignment="1">
      <alignment horizontal="center" vertical="center" wrapText="1"/>
    </xf>
    <xf numFmtId="3" fontId="7" fillId="0" borderId="7" xfId="0" applyNumberFormat="1" applyFont="1" applyBorder="1" applyAlignment="1">
      <alignment horizontal="left"/>
    </xf>
    <xf numFmtId="43" fontId="6" fillId="0" borderId="6" xfId="3" applyFont="1" applyBorder="1" applyAlignment="1">
      <alignment horizontal="right"/>
    </xf>
    <xf numFmtId="43" fontId="6" fillId="0" borderId="5" xfId="3" applyFont="1" applyBorder="1" applyAlignment="1">
      <alignment horizontal="right"/>
    </xf>
    <xf numFmtId="3" fontId="6" fillId="0" borderId="6" xfId="0" applyNumberFormat="1" applyFont="1" applyBorder="1" applyAlignment="1">
      <alignment horizontal="right"/>
    </xf>
    <xf numFmtId="4" fontId="6" fillId="0" borderId="5" xfId="0" applyNumberFormat="1" applyFont="1" applyBorder="1" applyAlignment="1">
      <alignment horizontal="right"/>
    </xf>
    <xf numFmtId="4" fontId="6" fillId="0" borderId="7" xfId="0" applyNumberFormat="1" applyFont="1" applyBorder="1" applyAlignment="1">
      <alignment horizontal="right"/>
    </xf>
    <xf numFmtId="43" fontId="18" fillId="0" borderId="6" xfId="3" applyFont="1" applyBorder="1" applyAlignment="1">
      <alignment horizontal="right"/>
    </xf>
    <xf numFmtId="43" fontId="18" fillId="0" borderId="5" xfId="3" applyFont="1" applyBorder="1" applyAlignment="1">
      <alignment horizontal="right"/>
    </xf>
    <xf numFmtId="2" fontId="18" fillId="0" borderId="6" xfId="3" applyNumberFormat="1" applyFont="1" applyBorder="1" applyAlignment="1">
      <alignment horizontal="right"/>
    </xf>
    <xf numFmtId="43" fontId="18" fillId="0" borderId="7" xfId="3" applyFont="1" applyBorder="1" applyAlignment="1">
      <alignment horizontal="right"/>
    </xf>
    <xf numFmtId="2" fontId="18" fillId="0" borderId="5" xfId="3" applyNumberFormat="1" applyFont="1" applyBorder="1" applyAlignment="1">
      <alignment horizontal="right"/>
    </xf>
    <xf numFmtId="3" fontId="13" fillId="0" borderId="1" xfId="0" quotePrefix="1" applyNumberFormat="1" applyFont="1" applyBorder="1" applyAlignment="1">
      <alignment horizontal="center"/>
    </xf>
    <xf numFmtId="3" fontId="18" fillId="0" borderId="1" xfId="0" quotePrefix="1" applyNumberFormat="1" applyFont="1" applyBorder="1" applyAlignment="1">
      <alignment horizontal="center"/>
    </xf>
    <xf numFmtId="3" fontId="10" fillId="0" borderId="7" xfId="0" applyNumberFormat="1" applyFont="1" applyBorder="1" applyAlignment="1">
      <alignment horizontal="center"/>
    </xf>
    <xf numFmtId="3" fontId="9" fillId="0" borderId="1" xfId="0" applyNumberFormat="1" applyFont="1" applyBorder="1" applyAlignment="1">
      <alignment horizontal="center"/>
    </xf>
    <xf numFmtId="3" fontId="19" fillId="0" borderId="15" xfId="0" applyNumberFormat="1" applyFont="1" applyBorder="1" applyAlignment="1">
      <alignment horizontal="right"/>
    </xf>
    <xf numFmtId="3" fontId="17" fillId="0" borderId="15" xfId="0" applyNumberFormat="1" applyFont="1" applyBorder="1" applyAlignment="1">
      <alignment horizontal="right"/>
    </xf>
    <xf numFmtId="43" fontId="18" fillId="0" borderId="6" xfId="0" applyNumberFormat="1" applyFont="1" applyBorder="1" applyAlignment="1">
      <alignment horizontal="right"/>
    </xf>
    <xf numFmtId="43" fontId="18" fillId="0" borderId="5" xfId="0" applyNumberFormat="1" applyFont="1" applyBorder="1" applyAlignment="1">
      <alignment horizontal="right"/>
    </xf>
    <xf numFmtId="2" fontId="6" fillId="0" borderId="6" xfId="0" applyNumberFormat="1" applyFont="1" applyBorder="1" applyAlignment="1">
      <alignment horizontal="right"/>
    </xf>
    <xf numFmtId="43" fontId="6" fillId="0" borderId="5" xfId="3" applyFont="1" applyBorder="1" applyAlignment="1">
      <alignment horizontal="center"/>
    </xf>
    <xf numFmtId="43" fontId="6" fillId="0" borderId="6" xfId="3" applyFont="1" applyFill="1" applyBorder="1" applyAlignment="1">
      <alignment horizontal="right"/>
    </xf>
    <xf numFmtId="2" fontId="6" fillId="0" borderId="6" xfId="3" applyNumberFormat="1" applyFont="1" applyFill="1" applyBorder="1" applyAlignment="1">
      <alignment horizontal="right"/>
    </xf>
    <xf numFmtId="43" fontId="6" fillId="0" borderId="6" xfId="3" applyFont="1" applyBorder="1" applyAlignment="1">
      <alignment horizontal="center"/>
    </xf>
    <xf numFmtId="43" fontId="5" fillId="0" borderId="1" xfId="3" applyFont="1" applyBorder="1" applyAlignment="1">
      <alignment horizontal="right"/>
    </xf>
    <xf numFmtId="4" fontId="18" fillId="0" borderId="9" xfId="0" applyNumberFormat="1" applyFont="1" applyBorder="1" applyAlignment="1" applyProtection="1">
      <alignment horizontal="right"/>
      <protection hidden="1"/>
    </xf>
    <xf numFmtId="165" fontId="16" fillId="0" borderId="1" xfId="3" applyNumberFormat="1" applyFont="1" applyFill="1" applyBorder="1" applyAlignment="1">
      <alignment horizontal="right"/>
    </xf>
    <xf numFmtId="43" fontId="6" fillId="0" borderId="16" xfId="3" applyFont="1" applyBorder="1" applyAlignment="1">
      <alignment horizontal="right"/>
    </xf>
    <xf numFmtId="3" fontId="14" fillId="3" borderId="14" xfId="0" quotePrefix="1" applyNumberFormat="1" applyFont="1" applyFill="1" applyBorder="1" applyAlignment="1">
      <alignment horizontal="left"/>
    </xf>
    <xf numFmtId="4" fontId="6" fillId="0" borderId="16" xfId="0" applyNumberFormat="1" applyFont="1" applyBorder="1" applyAlignment="1">
      <alignment horizontal="right"/>
    </xf>
    <xf numFmtId="43" fontId="6" fillId="0" borderId="18" xfId="3" applyFont="1" applyBorder="1" applyAlignment="1">
      <alignment horizontal="right"/>
    </xf>
    <xf numFmtId="4" fontId="18" fillId="0" borderId="6" xfId="0" applyNumberFormat="1" applyFont="1" applyBorder="1" applyAlignment="1" applyProtection="1">
      <alignment horizontal="right"/>
      <protection hidden="1"/>
    </xf>
    <xf numFmtId="4" fontId="16" fillId="0" borderId="4" xfId="0" applyNumberFormat="1" applyFont="1" applyBorder="1" applyAlignment="1">
      <alignment horizontal="right"/>
    </xf>
    <xf numFmtId="4" fontId="16" fillId="3" borderId="16" xfId="0" applyNumberFormat="1" applyFont="1" applyFill="1" applyBorder="1" applyAlignment="1" applyProtection="1">
      <alignment horizontal="right"/>
      <protection hidden="1"/>
    </xf>
    <xf numFmtId="3" fontId="19" fillId="0" borderId="13" xfId="0" applyNumberFormat="1" applyFont="1" applyBorder="1" applyAlignment="1">
      <alignment horizontal="right"/>
    </xf>
    <xf numFmtId="3" fontId="13" fillId="0" borderId="13" xfId="0" applyNumberFormat="1" applyFont="1" applyBorder="1" applyAlignment="1">
      <alignment horizontal="right"/>
    </xf>
    <xf numFmtId="4" fontId="16" fillId="0" borderId="6" xfId="0" applyNumberFormat="1" applyFont="1" applyBorder="1" applyAlignment="1">
      <alignment horizontal="right"/>
    </xf>
    <xf numFmtId="3" fontId="18" fillId="0" borderId="1" xfId="0" applyNumberFormat="1" applyFont="1" applyBorder="1" applyAlignment="1">
      <alignment horizontal="center"/>
    </xf>
    <xf numFmtId="43" fontId="16" fillId="0" borderId="1" xfId="3" applyFont="1" applyFill="1" applyBorder="1" applyAlignment="1">
      <alignment horizontal="right"/>
    </xf>
    <xf numFmtId="43" fontId="18" fillId="0" borderId="11" xfId="3" applyFont="1" applyBorder="1" applyAlignment="1">
      <alignment horizontal="right"/>
    </xf>
    <xf numFmtId="43" fontId="18" fillId="0" borderId="6" xfId="3" applyFont="1" applyFill="1" applyBorder="1" applyAlignment="1">
      <alignment horizontal="right"/>
    </xf>
    <xf numFmtId="2" fontId="18" fillId="0" borderId="6" xfId="3" applyNumberFormat="1" applyFont="1" applyFill="1" applyBorder="1" applyAlignment="1">
      <alignment horizontal="right"/>
    </xf>
    <xf numFmtId="4" fontId="18" fillId="5" borderId="9" xfId="0" applyNumberFormat="1" applyFont="1" applyFill="1" applyBorder="1" applyAlignment="1">
      <alignment horizontal="right"/>
    </xf>
    <xf numFmtId="4" fontId="18" fillId="5" borderId="9" xfId="0" applyNumberFormat="1" applyFont="1" applyFill="1" applyBorder="1" applyAlignment="1" applyProtection="1">
      <alignment horizontal="right"/>
      <protection hidden="1"/>
    </xf>
    <xf numFmtId="4" fontId="18" fillId="5" borderId="6" xfId="0" applyNumberFormat="1" applyFont="1" applyFill="1" applyBorder="1" applyAlignment="1" applyProtection="1">
      <alignment horizontal="right"/>
      <protection hidden="1"/>
    </xf>
    <xf numFmtId="4" fontId="18" fillId="5" borderId="6" xfId="0" applyNumberFormat="1" applyFont="1" applyFill="1" applyBorder="1" applyAlignment="1">
      <alignment horizontal="right"/>
    </xf>
    <xf numFmtId="4" fontId="18" fillId="5" borderId="5" xfId="0" applyNumberFormat="1" applyFont="1" applyFill="1" applyBorder="1" applyAlignment="1">
      <alignment horizontal="right"/>
    </xf>
    <xf numFmtId="4" fontId="18" fillId="5" borderId="11" xfId="0" applyNumberFormat="1" applyFont="1" applyFill="1" applyBorder="1" applyAlignment="1" applyProtection="1">
      <alignment horizontal="right"/>
      <protection hidden="1"/>
    </xf>
    <xf numFmtId="4" fontId="18" fillId="5" borderId="5" xfId="0" applyNumberFormat="1" applyFont="1" applyFill="1" applyBorder="1" applyAlignment="1" applyProtection="1">
      <alignment horizontal="right"/>
      <protection hidden="1"/>
    </xf>
    <xf numFmtId="3" fontId="18" fillId="5" borderId="6" xfId="0" applyNumberFormat="1" applyFont="1" applyFill="1" applyBorder="1" applyAlignment="1">
      <alignment horizontal="center" vertical="center" wrapText="1"/>
    </xf>
    <xf numFmtId="3" fontId="18" fillId="5" borderId="5" xfId="0" applyNumberFormat="1" applyFont="1" applyFill="1" applyBorder="1" applyAlignment="1">
      <alignment horizontal="center" vertical="center" wrapText="1"/>
    </xf>
    <xf numFmtId="3" fontId="18" fillId="5" borderId="1" xfId="0" applyNumberFormat="1" applyFont="1" applyFill="1" applyBorder="1" applyAlignment="1">
      <alignment horizontal="center"/>
    </xf>
    <xf numFmtId="3" fontId="18" fillId="5" borderId="3" xfId="0" applyNumberFormat="1" applyFont="1" applyFill="1" applyBorder="1" applyAlignment="1">
      <alignment horizontal="center"/>
    </xf>
    <xf numFmtId="3" fontId="16" fillId="5" borderId="7" xfId="0" quotePrefix="1" applyNumberFormat="1" applyFont="1" applyFill="1" applyBorder="1" applyAlignment="1">
      <alignment horizontal="left"/>
    </xf>
    <xf numFmtId="4" fontId="16" fillId="5" borderId="8" xfId="0" applyNumberFormat="1" applyFont="1" applyFill="1" applyBorder="1" applyAlignment="1">
      <alignment horizontal="right"/>
    </xf>
    <xf numFmtId="4" fontId="16" fillId="5" borderId="7" xfId="0" applyNumberFormat="1" applyFont="1" applyFill="1" applyBorder="1" applyAlignment="1">
      <alignment horizontal="right"/>
    </xf>
    <xf numFmtId="4" fontId="16" fillId="5" borderId="9" xfId="0" applyNumberFormat="1" applyFont="1" applyFill="1" applyBorder="1" applyAlignment="1">
      <alignment horizontal="right"/>
    </xf>
    <xf numFmtId="4" fontId="16" fillId="5" borderId="6" xfId="0" applyNumberFormat="1" applyFont="1" applyFill="1" applyBorder="1" applyAlignment="1">
      <alignment horizontal="right"/>
    </xf>
    <xf numFmtId="3" fontId="16" fillId="5" borderId="10" xfId="0" applyNumberFormat="1" applyFont="1" applyFill="1" applyBorder="1" applyAlignment="1">
      <alignment horizontal="left"/>
    </xf>
    <xf numFmtId="4" fontId="16" fillId="5" borderId="10" xfId="0" applyNumberFormat="1" applyFont="1" applyFill="1" applyBorder="1" applyAlignment="1">
      <alignment horizontal="right"/>
    </xf>
    <xf numFmtId="3" fontId="16" fillId="5" borderId="5" xfId="0" applyNumberFormat="1" applyFont="1" applyFill="1" applyBorder="1" applyAlignment="1">
      <alignment horizontal="left"/>
    </xf>
    <xf numFmtId="4" fontId="16" fillId="5" borderId="5" xfId="0" applyNumberFormat="1" applyFont="1" applyFill="1" applyBorder="1" applyAlignment="1" applyProtection="1">
      <alignment horizontal="right"/>
      <protection hidden="1"/>
    </xf>
    <xf numFmtId="4" fontId="16" fillId="5" borderId="11" xfId="0" applyNumberFormat="1" applyFont="1" applyFill="1" applyBorder="1" applyAlignment="1" applyProtection="1">
      <alignment horizontal="right"/>
      <protection hidden="1"/>
    </xf>
    <xf numFmtId="4" fontId="16" fillId="5" borderId="12" xfId="0" applyNumberFormat="1" applyFont="1" applyFill="1" applyBorder="1" applyAlignment="1" applyProtection="1">
      <alignment horizontal="right"/>
      <protection hidden="1"/>
    </xf>
    <xf numFmtId="3" fontId="16" fillId="5" borderId="6" xfId="0" applyNumberFormat="1" applyFont="1" applyFill="1" applyBorder="1" applyAlignment="1">
      <alignment horizontal="left"/>
    </xf>
    <xf numFmtId="4" fontId="16" fillId="5" borderId="8" xfId="0" applyNumberFormat="1" applyFont="1" applyFill="1" applyBorder="1" applyAlignment="1" applyProtection="1">
      <alignment horizontal="right"/>
      <protection hidden="1"/>
    </xf>
    <xf numFmtId="4" fontId="16" fillId="5" borderId="6" xfId="0" applyNumberFormat="1" applyFont="1" applyFill="1" applyBorder="1" applyAlignment="1" applyProtection="1">
      <alignment horizontal="right"/>
      <protection hidden="1"/>
    </xf>
    <xf numFmtId="4" fontId="16" fillId="5" borderId="9" xfId="0" applyNumberFormat="1" applyFont="1" applyFill="1" applyBorder="1" applyAlignment="1" applyProtection="1">
      <alignment horizontal="right"/>
      <protection hidden="1"/>
    </xf>
    <xf numFmtId="3" fontId="18" fillId="5" borderId="6" xfId="0" applyNumberFormat="1" applyFont="1" applyFill="1" applyBorder="1" applyAlignment="1">
      <alignment horizontal="left"/>
    </xf>
    <xf numFmtId="3" fontId="18" fillId="5" borderId="5" xfId="0" applyNumberFormat="1" applyFont="1" applyFill="1" applyBorder="1" applyAlignment="1">
      <alignment horizontal="left"/>
    </xf>
    <xf numFmtId="3" fontId="18" fillId="5" borderId="9" xfId="0" applyNumberFormat="1" applyFont="1" applyFill="1" applyBorder="1" applyAlignment="1">
      <alignment horizontal="left"/>
    </xf>
    <xf numFmtId="4" fontId="18" fillId="5" borderId="8" xfId="0" applyNumberFormat="1" applyFont="1" applyFill="1" applyBorder="1" applyAlignment="1" applyProtection="1">
      <alignment horizontal="right"/>
      <protection hidden="1"/>
    </xf>
    <xf numFmtId="3" fontId="16" fillId="5" borderId="9" xfId="0" applyNumberFormat="1" applyFont="1" applyFill="1" applyBorder="1" applyAlignment="1">
      <alignment horizontal="left"/>
    </xf>
    <xf numFmtId="3" fontId="18" fillId="5" borderId="11" xfId="0" applyNumberFormat="1" applyFont="1" applyFill="1" applyBorder="1" applyAlignment="1">
      <alignment horizontal="left"/>
    </xf>
    <xf numFmtId="3" fontId="16" fillId="5" borderId="9" xfId="0" applyNumberFormat="1" applyFont="1" applyFill="1" applyBorder="1" applyAlignment="1">
      <alignment horizontal="center"/>
    </xf>
    <xf numFmtId="3" fontId="18" fillId="5" borderId="8" xfId="0" applyNumberFormat="1" applyFont="1" applyFill="1" applyBorder="1" applyAlignment="1">
      <alignment horizontal="left"/>
    </xf>
    <xf numFmtId="3" fontId="16" fillId="6" borderId="1" xfId="0" quotePrefix="1" applyNumberFormat="1" applyFont="1" applyFill="1" applyBorder="1" applyAlignment="1">
      <alignment horizontal="left"/>
    </xf>
    <xf numFmtId="4" fontId="16" fillId="5" borderId="14" xfId="0" applyNumberFormat="1" applyFont="1" applyFill="1" applyBorder="1" applyAlignment="1" applyProtection="1">
      <alignment horizontal="right"/>
      <protection hidden="1"/>
    </xf>
    <xf numFmtId="4" fontId="16" fillId="5" borderId="1" xfId="0" applyNumberFormat="1" applyFont="1" applyFill="1" applyBorder="1" applyAlignment="1" applyProtection="1">
      <alignment horizontal="right"/>
      <protection hidden="1"/>
    </xf>
    <xf numFmtId="3" fontId="16" fillId="5" borderId="14" xfId="0" applyNumberFormat="1" applyFont="1" applyFill="1" applyBorder="1" applyAlignment="1">
      <alignment horizontal="right"/>
    </xf>
    <xf numFmtId="4" fontId="16" fillId="5" borderId="1" xfId="0" applyNumberFormat="1" applyFont="1" applyFill="1" applyBorder="1" applyAlignment="1">
      <alignment horizontal="right"/>
    </xf>
    <xf numFmtId="4" fontId="16" fillId="5" borderId="5" xfId="0" applyNumberFormat="1" applyFont="1" applyFill="1" applyBorder="1" applyAlignment="1">
      <alignment horizontal="right"/>
    </xf>
    <xf numFmtId="3" fontId="15" fillId="5" borderId="3" xfId="0" quotePrefix="1" applyNumberFormat="1" applyFont="1" applyFill="1" applyBorder="1" applyAlignment="1">
      <alignment horizontal="center"/>
    </xf>
    <xf numFmtId="3" fontId="16" fillId="5" borderId="1" xfId="0" applyNumberFormat="1" applyFont="1" applyFill="1" applyBorder="1" applyAlignment="1">
      <alignment horizontal="center" vertical="center"/>
    </xf>
    <xf numFmtId="3" fontId="17" fillId="5" borderId="1" xfId="0" applyNumberFormat="1" applyFont="1" applyFill="1" applyBorder="1" applyAlignment="1">
      <alignment horizontal="center" vertical="center"/>
    </xf>
    <xf numFmtId="3" fontId="16" fillId="5" borderId="8" xfId="0" applyNumberFormat="1" applyFont="1" applyFill="1" applyBorder="1" applyAlignment="1">
      <alignment horizontal="left"/>
    </xf>
    <xf numFmtId="4" fontId="18" fillId="5" borderId="11" xfId="0" applyNumberFormat="1" applyFont="1" applyFill="1" applyBorder="1" applyAlignment="1">
      <alignment horizontal="right"/>
    </xf>
    <xf numFmtId="3" fontId="16" fillId="6" borderId="11" xfId="0" quotePrefix="1" applyNumberFormat="1" applyFont="1" applyFill="1" applyBorder="1" applyAlignment="1">
      <alignment horizontal="left"/>
    </xf>
    <xf numFmtId="4" fontId="18" fillId="5" borderId="1" xfId="0" applyNumberFormat="1" applyFont="1" applyFill="1" applyBorder="1" applyAlignment="1" applyProtection="1">
      <alignment horizontal="right"/>
      <protection hidden="1"/>
    </xf>
    <xf numFmtId="4" fontId="16" fillId="6" borderId="1" xfId="0" applyNumberFormat="1" applyFont="1" applyFill="1" applyBorder="1" applyAlignment="1">
      <alignment horizontal="right"/>
    </xf>
    <xf numFmtId="4" fontId="16" fillId="6" borderId="14" xfId="0" applyNumberFormat="1" applyFont="1" applyFill="1" applyBorder="1" applyAlignment="1">
      <alignment horizontal="center"/>
    </xf>
    <xf numFmtId="4" fontId="16" fillId="6" borderId="1" xfId="0" applyNumberFormat="1" applyFont="1" applyFill="1" applyBorder="1" applyAlignment="1">
      <alignment horizontal="center"/>
    </xf>
    <xf numFmtId="3" fontId="23" fillId="6" borderId="1" xfId="0" quotePrefix="1" applyNumberFormat="1" applyFont="1" applyFill="1" applyBorder="1" applyAlignment="1">
      <alignment horizontal="left"/>
    </xf>
    <xf numFmtId="3" fontId="16" fillId="5" borderId="1" xfId="0" applyNumberFormat="1" applyFont="1" applyFill="1" applyBorder="1" applyAlignment="1">
      <alignment horizontal="left"/>
    </xf>
    <xf numFmtId="43" fontId="16" fillId="5" borderId="1" xfId="3" applyFont="1" applyFill="1" applyBorder="1" applyAlignment="1">
      <alignment horizontal="right"/>
    </xf>
    <xf numFmtId="165" fontId="16" fillId="5" borderId="1" xfId="3" applyNumberFormat="1" applyFont="1" applyFill="1" applyBorder="1" applyAlignment="1" applyProtection="1">
      <alignment horizontal="right"/>
      <protection hidden="1"/>
    </xf>
    <xf numFmtId="165" fontId="16" fillId="5" borderId="1" xfId="3" applyNumberFormat="1" applyFont="1" applyFill="1" applyBorder="1" applyAlignment="1">
      <alignment horizontal="right"/>
    </xf>
    <xf numFmtId="3" fontId="16" fillId="5" borderId="1" xfId="0" applyNumberFormat="1" applyFont="1" applyFill="1" applyBorder="1" applyAlignment="1">
      <alignment horizontal="center"/>
    </xf>
    <xf numFmtId="2" fontId="16" fillId="5" borderId="1" xfId="3" applyNumberFormat="1" applyFont="1" applyFill="1" applyBorder="1" applyAlignment="1">
      <alignment horizontal="right"/>
    </xf>
    <xf numFmtId="3" fontId="16" fillId="5" borderId="1" xfId="0" applyNumberFormat="1" applyFont="1" applyFill="1" applyBorder="1" applyAlignment="1">
      <alignment horizontal="right"/>
    </xf>
    <xf numFmtId="3" fontId="16" fillId="5" borderId="1" xfId="0" applyNumberFormat="1" applyFont="1" applyFill="1" applyBorder="1" applyAlignment="1">
      <alignment horizontal="left" vertical="center"/>
    </xf>
    <xf numFmtId="4" fontId="17" fillId="5" borderId="1" xfId="0" applyNumberFormat="1" applyFont="1" applyFill="1" applyBorder="1" applyAlignment="1">
      <alignment horizontal="left" vertical="center"/>
    </xf>
    <xf numFmtId="3" fontId="18" fillId="5" borderId="7" xfId="0" applyNumberFormat="1" applyFont="1" applyFill="1" applyBorder="1" applyAlignment="1">
      <alignment horizontal="center" vertical="center" wrapText="1"/>
    </xf>
    <xf numFmtId="4" fontId="18" fillId="5" borderId="6" xfId="0" applyNumberFormat="1" applyFont="1" applyFill="1" applyBorder="1" applyAlignment="1">
      <alignment horizontal="center" vertical="center" wrapText="1"/>
    </xf>
    <xf numFmtId="3" fontId="18" fillId="5" borderId="1" xfId="0" applyNumberFormat="1" applyFont="1" applyFill="1" applyBorder="1" applyAlignment="1">
      <alignment horizontal="center" vertical="center" wrapText="1"/>
    </xf>
    <xf numFmtId="3" fontId="18" fillId="5" borderId="14" xfId="0" applyNumberFormat="1" applyFont="1" applyFill="1" applyBorder="1" applyAlignment="1">
      <alignment horizontal="left"/>
    </xf>
    <xf numFmtId="3" fontId="16" fillId="5" borderId="11" xfId="0" quotePrefix="1" applyNumberFormat="1" applyFont="1" applyFill="1" applyBorder="1" applyAlignment="1">
      <alignment horizontal="left"/>
    </xf>
    <xf numFmtId="4" fontId="16" fillId="5" borderId="14" xfId="0" applyNumberFormat="1" applyFont="1" applyFill="1" applyBorder="1" applyAlignment="1">
      <alignment horizontal="right"/>
    </xf>
    <xf numFmtId="3" fontId="16" fillId="5" borderId="8" xfId="0" quotePrefix="1" applyNumberFormat="1" applyFont="1" applyFill="1" applyBorder="1" applyAlignment="1">
      <alignment horizontal="left"/>
    </xf>
    <xf numFmtId="4" fontId="16" fillId="5" borderId="8" xfId="0" quotePrefix="1" applyNumberFormat="1" applyFont="1" applyFill="1" applyBorder="1" applyAlignment="1">
      <alignment horizontal="right"/>
    </xf>
    <xf numFmtId="4" fontId="16" fillId="5" borderId="7" xfId="0" quotePrefix="1" applyNumberFormat="1" applyFont="1" applyFill="1" applyBorder="1" applyAlignment="1">
      <alignment horizontal="right"/>
    </xf>
    <xf numFmtId="4" fontId="18" fillId="5" borderId="9" xfId="3" applyNumberFormat="1" applyFont="1" applyFill="1" applyBorder="1" applyAlignment="1">
      <alignment horizontal="right"/>
    </xf>
    <xf numFmtId="4" fontId="16" fillId="5" borderId="6" xfId="0" quotePrefix="1" applyNumberFormat="1" applyFont="1" applyFill="1" applyBorder="1" applyAlignment="1">
      <alignment horizontal="right"/>
    </xf>
    <xf numFmtId="4" fontId="18" fillId="5" borderId="9" xfId="0" quotePrefix="1" applyNumberFormat="1" applyFont="1" applyFill="1" applyBorder="1" applyAlignment="1">
      <alignment horizontal="right"/>
    </xf>
    <xf numFmtId="4" fontId="18" fillId="5" borderId="5" xfId="0" quotePrefix="1" applyNumberFormat="1" applyFont="1" applyFill="1" applyBorder="1" applyAlignment="1">
      <alignment horizontal="right"/>
    </xf>
    <xf numFmtId="4" fontId="18" fillId="5" borderId="11" xfId="0" quotePrefix="1" applyNumberFormat="1" applyFont="1" applyFill="1" applyBorder="1" applyAlignment="1">
      <alignment horizontal="right"/>
    </xf>
    <xf numFmtId="165" fontId="16" fillId="5" borderId="5" xfId="3" applyNumberFormat="1" applyFont="1" applyFill="1" applyBorder="1" applyAlignment="1">
      <alignment horizontal="right"/>
    </xf>
    <xf numFmtId="43" fontId="16" fillId="5" borderId="5" xfId="3" applyFont="1" applyFill="1" applyBorder="1" applyAlignment="1">
      <alignment horizontal="right"/>
    </xf>
    <xf numFmtId="3" fontId="13" fillId="5" borderId="0" xfId="0" applyNumberFormat="1" applyFont="1" applyFill="1" applyAlignment="1">
      <alignment horizontal="left"/>
    </xf>
    <xf numFmtId="4" fontId="13" fillId="5" borderId="0" xfId="0" applyNumberFormat="1" applyFont="1" applyFill="1" applyAlignment="1">
      <alignment horizontal="right"/>
    </xf>
    <xf numFmtId="4" fontId="17" fillId="5" borderId="4" xfId="0" quotePrefix="1" applyNumberFormat="1" applyFont="1" applyFill="1" applyBorder="1" applyAlignment="1">
      <alignment horizontal="center" vertical="center"/>
    </xf>
    <xf numFmtId="3" fontId="16" fillId="5" borderId="5" xfId="0" quotePrefix="1" applyNumberFormat="1" applyFont="1" applyFill="1" applyBorder="1" applyAlignment="1">
      <alignment horizontal="left"/>
    </xf>
    <xf numFmtId="4" fontId="16" fillId="5" borderId="1" xfId="0" quotePrefix="1" applyNumberFormat="1" applyFont="1" applyFill="1" applyBorder="1" applyAlignment="1">
      <alignment horizontal="right"/>
    </xf>
    <xf numFmtId="4" fontId="16" fillId="5" borderId="17" xfId="0" quotePrefix="1" applyNumberFormat="1" applyFont="1" applyFill="1" applyBorder="1" applyAlignment="1">
      <alignment horizontal="right"/>
    </xf>
    <xf numFmtId="4" fontId="18" fillId="5" borderId="6" xfId="0" quotePrefix="1" applyNumberFormat="1" applyFont="1" applyFill="1" applyBorder="1" applyAlignment="1">
      <alignment horizontal="right"/>
    </xf>
    <xf numFmtId="3" fontId="16" fillId="5" borderId="14" xfId="0" applyNumberFormat="1" applyFont="1" applyFill="1" applyBorder="1" applyAlignment="1">
      <alignment horizontal="left"/>
    </xf>
    <xf numFmtId="4" fontId="18" fillId="5" borderId="6" xfId="3" applyNumberFormat="1" applyFont="1" applyFill="1" applyBorder="1" applyAlignment="1">
      <alignment horizontal="right"/>
    </xf>
    <xf numFmtId="3" fontId="16" fillId="5" borderId="1" xfId="0" quotePrefix="1" applyNumberFormat="1" applyFont="1" applyFill="1" applyBorder="1" applyAlignment="1">
      <alignment horizontal="right"/>
    </xf>
    <xf numFmtId="3" fontId="16" fillId="5" borderId="7" xfId="0" applyNumberFormat="1" applyFont="1" applyFill="1" applyBorder="1" applyAlignment="1">
      <alignment horizontal="left"/>
    </xf>
    <xf numFmtId="3" fontId="25" fillId="5" borderId="1" xfId="0" applyNumberFormat="1" applyFont="1" applyFill="1" applyBorder="1" applyAlignment="1">
      <alignment horizontal="center"/>
    </xf>
    <xf numFmtId="3" fontId="22" fillId="5" borderId="1" xfId="0" applyNumberFormat="1" applyFont="1" applyFill="1" applyBorder="1" applyAlignment="1">
      <alignment horizontal="left"/>
    </xf>
    <xf numFmtId="3" fontId="16" fillId="5" borderId="14" xfId="0" quotePrefix="1" applyNumberFormat="1" applyFont="1" applyFill="1" applyBorder="1" applyAlignment="1">
      <alignment horizontal="right"/>
    </xf>
    <xf numFmtId="43" fontId="16" fillId="5" borderId="1" xfId="3" applyFont="1" applyFill="1" applyBorder="1" applyAlignment="1"/>
    <xf numFmtId="43" fontId="13" fillId="5" borderId="1" xfId="3" applyFont="1" applyFill="1" applyBorder="1" applyAlignment="1">
      <alignment horizontal="right"/>
    </xf>
    <xf numFmtId="3" fontId="17" fillId="5" borderId="14" xfId="0" applyNumberFormat="1" applyFont="1" applyFill="1" applyBorder="1"/>
    <xf numFmtId="3" fontId="29" fillId="0" borderId="7" xfId="0" applyNumberFormat="1" applyFont="1" applyBorder="1" applyAlignment="1">
      <alignment horizontal="left"/>
    </xf>
    <xf numFmtId="3" fontId="29" fillId="0" borderId="0" xfId="0" applyNumberFormat="1" applyFont="1" applyAlignment="1">
      <alignment horizontal="right"/>
    </xf>
    <xf numFmtId="3" fontId="29" fillId="0" borderId="10" xfId="0" applyNumberFormat="1" applyFont="1" applyBorder="1" applyAlignment="1">
      <alignment horizontal="left"/>
    </xf>
    <xf numFmtId="4" fontId="26" fillId="5" borderId="8" xfId="0" applyNumberFormat="1" applyFont="1" applyFill="1" applyBorder="1" applyAlignment="1" applyProtection="1">
      <alignment horizontal="right"/>
      <protection hidden="1"/>
    </xf>
    <xf numFmtId="4" fontId="27" fillId="5" borderId="0" xfId="0" applyNumberFormat="1" applyFont="1" applyFill="1" applyAlignment="1">
      <alignment horizontal="right"/>
    </xf>
    <xf numFmtId="4" fontId="26" fillId="5" borderId="8" xfId="0" applyNumberFormat="1" applyFont="1" applyFill="1" applyBorder="1" applyAlignment="1">
      <alignment horizontal="right"/>
    </xf>
    <xf numFmtId="4" fontId="27" fillId="6" borderId="1" xfId="0" applyNumberFormat="1" applyFont="1" applyFill="1" applyBorder="1" applyAlignment="1">
      <alignment horizontal="center"/>
    </xf>
    <xf numFmtId="3" fontId="30" fillId="0" borderId="0" xfId="0" applyNumberFormat="1" applyFont="1" applyAlignment="1">
      <alignment horizontal="right"/>
    </xf>
    <xf numFmtId="3" fontId="31" fillId="0" borderId="0" xfId="0" applyNumberFormat="1" applyFont="1" applyAlignment="1">
      <alignment horizontal="right"/>
    </xf>
    <xf numFmtId="3" fontId="31" fillId="0" borderId="0" xfId="0" applyNumberFormat="1" applyFont="1" applyAlignment="1">
      <alignment horizontal="center"/>
    </xf>
    <xf numFmtId="4" fontId="32" fillId="3" borderId="3" xfId="0" quotePrefix="1" applyNumberFormat="1" applyFont="1" applyFill="1" applyBorder="1" applyAlignment="1">
      <alignment horizontal="center"/>
    </xf>
    <xf numFmtId="3" fontId="32" fillId="3" borderId="3" xfId="0" quotePrefix="1" applyNumberFormat="1" applyFont="1" applyFill="1" applyBorder="1" applyAlignment="1">
      <alignment horizontal="center"/>
    </xf>
    <xf numFmtId="3" fontId="33" fillId="0" borderId="3" xfId="0" quotePrefix="1" applyNumberFormat="1" applyFont="1" applyBorder="1" applyAlignment="1">
      <alignment horizontal="center" vertical="center"/>
    </xf>
    <xf numFmtId="3" fontId="33" fillId="0" borderId="1" xfId="0" applyNumberFormat="1" applyFont="1" applyBorder="1" applyAlignment="1">
      <alignment horizontal="center" vertical="center"/>
    </xf>
    <xf numFmtId="4" fontId="27" fillId="5" borderId="13" xfId="0" applyNumberFormat="1" applyFont="1" applyFill="1" applyBorder="1" applyAlignment="1" applyProtection="1">
      <alignment horizontal="right"/>
      <protection hidden="1"/>
    </xf>
    <xf numFmtId="4" fontId="32" fillId="5" borderId="3" xfId="0" quotePrefix="1" applyNumberFormat="1" applyFont="1" applyFill="1" applyBorder="1" applyAlignment="1">
      <alignment horizontal="center"/>
    </xf>
    <xf numFmtId="3" fontId="32" fillId="5" borderId="3" xfId="0" quotePrefix="1" applyNumberFormat="1" applyFont="1" applyFill="1" applyBorder="1" applyAlignment="1">
      <alignment horizontal="center"/>
    </xf>
    <xf numFmtId="3" fontId="33" fillId="5" borderId="3" xfId="0" quotePrefix="1" applyNumberFormat="1" applyFont="1" applyFill="1" applyBorder="1" applyAlignment="1">
      <alignment horizontal="center" vertical="center"/>
    </xf>
    <xf numFmtId="3" fontId="33" fillId="5" borderId="1" xfId="0" applyNumberFormat="1" applyFont="1" applyFill="1" applyBorder="1" applyAlignment="1">
      <alignment horizontal="center" vertical="center"/>
    </xf>
    <xf numFmtId="3" fontId="30" fillId="0" borderId="0" xfId="0" applyNumberFormat="1" applyFont="1"/>
    <xf numFmtId="3" fontId="30" fillId="0" borderId="0" xfId="0" applyNumberFormat="1" applyFont="1" applyAlignment="1">
      <alignment horizontal="center"/>
    </xf>
    <xf numFmtId="3" fontId="34" fillId="5" borderId="4" xfId="0" quotePrefix="1" applyNumberFormat="1" applyFont="1" applyFill="1" applyBorder="1" applyAlignment="1">
      <alignment horizontal="right"/>
    </xf>
    <xf numFmtId="4" fontId="33" fillId="5" borderId="3" xfId="0" quotePrefix="1" applyNumberFormat="1" applyFont="1" applyFill="1" applyBorder="1" applyAlignment="1">
      <alignment horizontal="right" vertical="center"/>
    </xf>
    <xf numFmtId="4" fontId="33" fillId="5" borderId="1" xfId="0" applyNumberFormat="1" applyFont="1" applyFill="1" applyBorder="1" applyAlignment="1">
      <alignment horizontal="right" vertical="center"/>
    </xf>
    <xf numFmtId="3" fontId="30" fillId="5" borderId="1" xfId="0" applyNumberFormat="1" applyFont="1" applyFill="1" applyBorder="1" applyAlignment="1">
      <alignment horizontal="right"/>
    </xf>
    <xf numFmtId="0" fontId="33" fillId="5" borderId="0" xfId="0" applyFont="1" applyFill="1" applyAlignment="1">
      <alignment horizontal="right"/>
    </xf>
    <xf numFmtId="3" fontId="30" fillId="5" borderId="0" xfId="0" applyNumberFormat="1" applyFont="1" applyFill="1" applyAlignment="1">
      <alignment horizontal="right"/>
    </xf>
    <xf numFmtId="3" fontId="35" fillId="5" borderId="0" xfId="0" applyNumberFormat="1" applyFont="1" applyFill="1" applyAlignment="1">
      <alignment horizontal="right"/>
    </xf>
    <xf numFmtId="3" fontId="35" fillId="5" borderId="15" xfId="0" applyNumberFormat="1" applyFont="1" applyFill="1" applyBorder="1" applyAlignment="1">
      <alignment horizontal="right"/>
    </xf>
    <xf numFmtId="3" fontId="30" fillId="5" borderId="4" xfId="0" applyNumberFormat="1" applyFont="1" applyFill="1" applyBorder="1" applyAlignment="1">
      <alignment horizontal="right"/>
    </xf>
    <xf numFmtId="3" fontId="36" fillId="5" borderId="1" xfId="0" applyNumberFormat="1" applyFont="1" applyFill="1" applyBorder="1" applyAlignment="1">
      <alignment horizontal="right" vertical="center" wrapText="1"/>
    </xf>
    <xf numFmtId="3" fontId="26" fillId="5" borderId="1" xfId="0" applyNumberFormat="1" applyFont="1" applyFill="1" applyBorder="1" applyAlignment="1">
      <alignment horizontal="right" vertical="center" wrapText="1"/>
    </xf>
    <xf numFmtId="4" fontId="27" fillId="5" borderId="1" xfId="0" quotePrefix="1" applyNumberFormat="1" applyFont="1" applyFill="1" applyBorder="1" applyAlignment="1">
      <alignment horizontal="right"/>
    </xf>
    <xf numFmtId="3" fontId="1" fillId="0" borderId="0" xfId="0" applyNumberFormat="1" applyFont="1" applyAlignment="1">
      <alignment horizontal="right"/>
    </xf>
    <xf numFmtId="3" fontId="1" fillId="0" borderId="0" xfId="0" applyNumberFormat="1" applyFont="1" applyAlignment="1">
      <alignment horizontal="center"/>
    </xf>
    <xf numFmtId="4" fontId="18" fillId="5" borderId="1" xfId="0" applyNumberFormat="1" applyFont="1" applyFill="1" applyBorder="1" applyAlignment="1">
      <alignment horizontal="right"/>
    </xf>
    <xf numFmtId="3" fontId="30" fillId="0" borderId="4" xfId="0" quotePrefix="1" applyNumberFormat="1" applyFont="1" applyBorder="1" applyAlignment="1">
      <alignment horizontal="center"/>
    </xf>
    <xf numFmtId="3" fontId="30" fillId="0" borderId="5" xfId="0" applyNumberFormat="1" applyFont="1" applyBorder="1" applyAlignment="1">
      <alignment horizontal="center"/>
    </xf>
    <xf numFmtId="3" fontId="18" fillId="0" borderId="5" xfId="0" applyNumberFormat="1" applyFont="1" applyBorder="1" applyAlignment="1">
      <alignment horizontal="center" vertical="center" wrapText="1"/>
    </xf>
    <xf numFmtId="4" fontId="27" fillId="0" borderId="6" xfId="0" applyNumberFormat="1" applyFont="1" applyBorder="1" applyAlignment="1">
      <alignment horizontal="right"/>
    </xf>
    <xf numFmtId="4" fontId="16" fillId="0" borderId="10" xfId="0" applyNumberFormat="1" applyFont="1" applyBorder="1" applyAlignment="1">
      <alignment horizontal="right"/>
    </xf>
    <xf numFmtId="4" fontId="27" fillId="0" borderId="7" xfId="0" applyNumberFormat="1" applyFont="1" applyBorder="1" applyAlignment="1" applyProtection="1">
      <alignment horizontal="right"/>
      <protection hidden="1"/>
    </xf>
    <xf numFmtId="4" fontId="16" fillId="0" borderId="6" xfId="0" applyNumberFormat="1" applyFont="1" applyBorder="1" applyAlignment="1" applyProtection="1">
      <alignment horizontal="right"/>
      <protection hidden="1"/>
    </xf>
    <xf numFmtId="4" fontId="18" fillId="0" borderId="5" xfId="0" applyNumberFormat="1" applyFont="1" applyBorder="1" applyAlignment="1" applyProtection="1">
      <alignment horizontal="right"/>
      <protection hidden="1"/>
    </xf>
    <xf numFmtId="4" fontId="26" fillId="0" borderId="7" xfId="0" applyNumberFormat="1" applyFont="1" applyBorder="1" applyAlignment="1" applyProtection="1">
      <alignment horizontal="right"/>
      <protection hidden="1"/>
    </xf>
    <xf numFmtId="4" fontId="26" fillId="0" borderId="7" xfId="0" applyNumberFormat="1" applyFont="1" applyBorder="1" applyAlignment="1">
      <alignment horizontal="right"/>
    </xf>
    <xf numFmtId="4" fontId="16" fillId="0" borderId="7" xfId="0" applyNumberFormat="1" applyFont="1" applyBorder="1" applyAlignment="1" applyProtection="1">
      <alignment horizontal="right"/>
      <protection hidden="1"/>
    </xf>
    <xf numFmtId="4" fontId="27" fillId="0" borderId="1" xfId="0" applyNumberFormat="1" applyFont="1" applyBorder="1" applyAlignment="1">
      <alignment horizontal="center"/>
    </xf>
    <xf numFmtId="2" fontId="16" fillId="0" borderId="1" xfId="3" applyNumberFormat="1" applyFont="1" applyFill="1" applyBorder="1" applyAlignment="1">
      <alignment horizontal="right"/>
    </xf>
    <xf numFmtId="43" fontId="6" fillId="0" borderId="16" xfId="3" applyFont="1" applyBorder="1" applyAlignment="1"/>
    <xf numFmtId="3" fontId="18" fillId="5" borderId="0" xfId="0" applyNumberFormat="1" applyFont="1" applyFill="1" applyAlignment="1">
      <alignment horizontal="left"/>
    </xf>
    <xf numFmtId="4" fontId="18" fillId="5" borderId="0" xfId="0" applyNumberFormat="1" applyFont="1" applyFill="1" applyAlignment="1" applyProtection="1">
      <alignment horizontal="right"/>
      <protection hidden="1"/>
    </xf>
    <xf numFmtId="4" fontId="18" fillId="0" borderId="0" xfId="0" applyNumberFormat="1" applyFont="1" applyAlignment="1" applyProtection="1">
      <alignment horizontal="right"/>
      <protection hidden="1"/>
    </xf>
    <xf numFmtId="4" fontId="18" fillId="5" borderId="0" xfId="0" applyNumberFormat="1" applyFont="1" applyFill="1" applyAlignment="1">
      <alignment horizontal="right"/>
    </xf>
    <xf numFmtId="4" fontId="18" fillId="0" borderId="16" xfId="0" applyNumberFormat="1" applyFont="1" applyBorder="1" applyAlignment="1" applyProtection="1">
      <alignment horizontal="right"/>
      <protection hidden="1"/>
    </xf>
    <xf numFmtId="2" fontId="18" fillId="0" borderId="16" xfId="3" applyNumberFormat="1" applyFont="1" applyBorder="1" applyAlignment="1">
      <alignment horizontal="right"/>
    </xf>
    <xf numFmtId="4" fontId="18" fillId="0" borderId="0" xfId="0" applyNumberFormat="1" applyFont="1" applyAlignment="1">
      <alignment horizontal="right"/>
    </xf>
    <xf numFmtId="4" fontId="18" fillId="5" borderId="0" xfId="0" quotePrefix="1" applyNumberFormat="1" applyFont="1" applyFill="1" applyAlignment="1">
      <alignment horizontal="right"/>
    </xf>
    <xf numFmtId="4" fontId="16" fillId="5" borderId="0" xfId="0" applyNumberFormat="1" applyFont="1" applyFill="1" applyAlignment="1">
      <alignment horizontal="right"/>
    </xf>
    <xf numFmtId="4" fontId="16" fillId="5" borderId="0" xfId="0" applyNumberFormat="1" applyFont="1" applyFill="1" applyAlignment="1" applyProtection="1">
      <alignment horizontal="right"/>
      <protection hidden="1"/>
    </xf>
    <xf numFmtId="43" fontId="18" fillId="0" borderId="9" xfId="3" applyFont="1" applyBorder="1" applyAlignment="1">
      <alignment horizontal="right"/>
    </xf>
    <xf numFmtId="3" fontId="14" fillId="5" borderId="14" xfId="0" quotePrefix="1" applyNumberFormat="1" applyFont="1" applyFill="1" applyBorder="1" applyAlignment="1">
      <alignment horizontal="left"/>
    </xf>
    <xf numFmtId="3" fontId="6" fillId="0" borderId="4" xfId="0" applyNumberFormat="1" applyFont="1" applyBorder="1" applyAlignment="1">
      <alignment horizontal="center" vertical="center" wrapText="1"/>
    </xf>
    <xf numFmtId="3" fontId="6" fillId="0" borderId="4" xfId="0" applyNumberFormat="1" applyFont="1" applyBorder="1" applyAlignment="1">
      <alignment horizontal="center"/>
    </xf>
    <xf numFmtId="3" fontId="28" fillId="0" borderId="17" xfId="0" applyNumberFormat="1" applyFont="1" applyBorder="1" applyAlignment="1">
      <alignment horizontal="left"/>
    </xf>
    <xf numFmtId="3" fontId="29" fillId="0" borderId="19" xfId="0" applyNumberFormat="1" applyFont="1" applyBorder="1" applyAlignment="1">
      <alignment horizontal="left"/>
    </xf>
    <xf numFmtId="4" fontId="16" fillId="0" borderId="18" xfId="0" applyNumberFormat="1" applyFont="1" applyBorder="1" applyAlignment="1" applyProtection="1">
      <alignment horizontal="right"/>
      <protection hidden="1"/>
    </xf>
    <xf numFmtId="3" fontId="7" fillId="0" borderId="17" xfId="0" applyNumberFormat="1" applyFont="1" applyBorder="1" applyAlignment="1">
      <alignment horizontal="left"/>
    </xf>
    <xf numFmtId="43" fontId="16" fillId="3" borderId="16" xfId="3" applyFont="1" applyFill="1" applyBorder="1" applyAlignment="1" applyProtection="1">
      <protection hidden="1"/>
    </xf>
    <xf numFmtId="43" fontId="6" fillId="0" borderId="18" xfId="3" applyFont="1" applyBorder="1" applyAlignment="1"/>
    <xf numFmtId="3" fontId="6" fillId="0" borderId="17" xfId="0" applyNumberFormat="1" applyFont="1" applyBorder="1" applyAlignment="1">
      <alignment horizontal="center"/>
    </xf>
    <xf numFmtId="3" fontId="5" fillId="0" borderId="17" xfId="0" applyNumberFormat="1" applyFont="1" applyBorder="1" applyAlignment="1">
      <alignment horizontal="center"/>
    </xf>
    <xf numFmtId="4" fontId="16" fillId="3" borderId="16" xfId="0" applyNumberFormat="1" applyFont="1" applyFill="1" applyBorder="1" applyAlignment="1">
      <alignment horizontal="right"/>
    </xf>
    <xf numFmtId="3" fontId="6" fillId="0" borderId="16" xfId="0" applyNumberFormat="1" applyFont="1" applyBorder="1" applyAlignment="1">
      <alignment horizontal="right"/>
    </xf>
    <xf numFmtId="4" fontId="6" fillId="0" borderId="4" xfId="0" applyNumberFormat="1" applyFont="1" applyBorder="1" applyAlignment="1">
      <alignment horizontal="right"/>
    </xf>
    <xf numFmtId="4" fontId="6" fillId="0" borderId="17" xfId="0" applyNumberFormat="1" applyFont="1" applyBorder="1" applyAlignment="1">
      <alignment horizontal="right"/>
    </xf>
    <xf numFmtId="4" fontId="6" fillId="0" borderId="18" xfId="0" applyNumberFormat="1" applyFont="1" applyBorder="1" applyAlignment="1">
      <alignment horizontal="right"/>
    </xf>
    <xf numFmtId="4" fontId="16" fillId="0" borderId="7" xfId="0" applyNumberFormat="1" applyFont="1" applyFill="1" applyBorder="1" applyAlignment="1">
      <alignment horizontal="right"/>
    </xf>
    <xf numFmtId="4" fontId="16" fillId="0" borderId="10" xfId="3" applyNumberFormat="1" applyFont="1" applyFill="1" applyBorder="1" applyAlignment="1">
      <alignment horizontal="right"/>
    </xf>
    <xf numFmtId="4" fontId="26" fillId="0" borderId="8" xfId="0" applyNumberFormat="1" applyFont="1" applyFill="1" applyBorder="1" applyAlignment="1" applyProtection="1">
      <alignment horizontal="right"/>
      <protection hidden="1"/>
    </xf>
    <xf numFmtId="4" fontId="18" fillId="5" borderId="6" xfId="0" applyNumberFormat="1" applyFont="1" applyFill="1" applyBorder="1"/>
    <xf numFmtId="4" fontId="18" fillId="5" borderId="6" xfId="3" applyNumberFormat="1" applyFont="1" applyFill="1" applyBorder="1" applyAlignment="1"/>
    <xf numFmtId="4" fontId="18" fillId="5" borderId="5" xfId="0" applyNumberFormat="1" applyFont="1" applyFill="1" applyBorder="1"/>
    <xf numFmtId="4" fontId="18" fillId="0" borderId="6" xfId="0" applyNumberFormat="1" applyFont="1" applyFill="1" applyBorder="1" applyAlignment="1" applyProtection="1">
      <alignment horizontal="right"/>
      <protection hidden="1"/>
    </xf>
    <xf numFmtId="4" fontId="18" fillId="0" borderId="16" xfId="0" applyNumberFormat="1" applyFont="1" applyFill="1" applyBorder="1" applyAlignment="1" applyProtection="1">
      <alignment horizontal="right"/>
      <protection hidden="1"/>
    </xf>
    <xf numFmtId="4" fontId="18" fillId="0" borderId="9" xfId="0" applyNumberFormat="1" applyFont="1" applyFill="1" applyBorder="1" applyAlignment="1" applyProtection="1">
      <alignment horizontal="right"/>
      <protection hidden="1"/>
    </xf>
    <xf numFmtId="4" fontId="16" fillId="0" borderId="1" xfId="0" applyNumberFormat="1" applyFont="1" applyFill="1" applyBorder="1" applyAlignment="1" applyProtection="1">
      <alignment horizontal="right"/>
      <protection hidden="1"/>
    </xf>
    <xf numFmtId="4" fontId="16" fillId="0" borderId="9" xfId="0" applyNumberFormat="1" applyFont="1" applyFill="1" applyBorder="1" applyAlignment="1" applyProtection="1">
      <alignment horizontal="right"/>
      <protection hidden="1"/>
    </xf>
    <xf numFmtId="3" fontId="30" fillId="0" borderId="3" xfId="0" quotePrefix="1" applyNumberFormat="1" applyFont="1" applyFill="1" applyBorder="1" applyAlignment="1">
      <alignment horizontal="center"/>
    </xf>
    <xf numFmtId="3" fontId="30" fillId="0" borderId="4" xfId="0" applyNumberFormat="1" applyFont="1" applyFill="1" applyBorder="1" applyAlignment="1">
      <alignment horizontal="center"/>
    </xf>
    <xf numFmtId="3" fontId="18" fillId="0" borderId="5" xfId="0" applyNumberFormat="1" applyFont="1" applyFill="1" applyBorder="1" applyAlignment="1">
      <alignment horizontal="center" vertical="center" wrapText="1"/>
    </xf>
    <xf numFmtId="3" fontId="18" fillId="0" borderId="1" xfId="0" applyNumberFormat="1" applyFont="1" applyFill="1" applyBorder="1" applyAlignment="1">
      <alignment horizontal="center"/>
    </xf>
    <xf numFmtId="4" fontId="27" fillId="0" borderId="10" xfId="3" applyNumberFormat="1" applyFont="1" applyFill="1" applyBorder="1" applyAlignment="1">
      <alignment horizontal="right"/>
    </xf>
    <xf numFmtId="4" fontId="16" fillId="0" borderId="5" xfId="0" applyNumberFormat="1" applyFont="1" applyFill="1" applyBorder="1" applyAlignment="1" applyProtection="1">
      <alignment horizontal="right"/>
      <protection hidden="1"/>
    </xf>
    <xf numFmtId="4" fontId="27" fillId="0" borderId="7" xfId="0" applyNumberFormat="1" applyFont="1" applyFill="1" applyBorder="1" applyAlignment="1" applyProtection="1">
      <alignment horizontal="right"/>
      <protection hidden="1"/>
    </xf>
    <xf numFmtId="4" fontId="18" fillId="0" borderId="11" xfId="0" applyNumberFormat="1" applyFont="1" applyFill="1" applyBorder="1" applyAlignment="1" applyProtection="1">
      <alignment horizontal="right"/>
      <protection hidden="1"/>
    </xf>
    <xf numFmtId="4" fontId="27" fillId="0" borderId="0" xfId="0" applyNumberFormat="1" applyFont="1" applyFill="1" applyAlignment="1">
      <alignment horizontal="right"/>
    </xf>
    <xf numFmtId="4" fontId="26" fillId="0" borderId="8" xfId="0" applyNumberFormat="1" applyFont="1" applyFill="1" applyBorder="1" applyAlignment="1">
      <alignment horizontal="right"/>
    </xf>
    <xf numFmtId="4" fontId="16" fillId="0" borderId="14" xfId="0" applyNumberFormat="1" applyFont="1" applyFill="1" applyBorder="1" applyAlignment="1" applyProtection="1">
      <alignment horizontal="right"/>
      <protection hidden="1"/>
    </xf>
    <xf numFmtId="4" fontId="18" fillId="0" borderId="5" xfId="0" applyNumberFormat="1" applyFont="1" applyFill="1" applyBorder="1" applyAlignment="1" applyProtection="1">
      <alignment horizontal="right"/>
      <protection hidden="1"/>
    </xf>
    <xf numFmtId="4" fontId="16" fillId="0" borderId="1" xfId="0" applyNumberFormat="1" applyFont="1" applyFill="1" applyBorder="1" applyAlignment="1">
      <alignment horizontal="right"/>
    </xf>
    <xf numFmtId="4" fontId="27" fillId="0" borderId="1" xfId="0" applyNumberFormat="1" applyFont="1" applyFill="1" applyBorder="1" applyAlignment="1">
      <alignment horizontal="center"/>
    </xf>
    <xf numFmtId="3" fontId="30" fillId="0" borderId="0" xfId="0" applyNumberFormat="1" applyFont="1" applyFill="1" applyAlignment="1">
      <alignment horizontal="right"/>
    </xf>
    <xf numFmtId="3" fontId="31" fillId="0" borderId="0" xfId="0" applyNumberFormat="1" applyFont="1" applyFill="1" applyAlignment="1">
      <alignment horizontal="right"/>
    </xf>
    <xf numFmtId="3" fontId="31" fillId="0" borderId="0" xfId="0" applyNumberFormat="1" applyFont="1" applyFill="1" applyAlignment="1">
      <alignment horizontal="center"/>
    </xf>
    <xf numFmtId="4" fontId="18" fillId="5" borderId="16" xfId="0" quotePrefix="1" applyNumberFormat="1" applyFont="1" applyFill="1" applyBorder="1" applyAlignment="1">
      <alignment horizontal="right"/>
    </xf>
    <xf numFmtId="4" fontId="18" fillId="5" borderId="16" xfId="0" applyNumberFormat="1" applyFont="1" applyFill="1" applyBorder="1" applyAlignment="1">
      <alignment horizontal="right"/>
    </xf>
    <xf numFmtId="4" fontId="38" fillId="0" borderId="16" xfId="0" applyNumberFormat="1" applyFont="1" applyFill="1" applyBorder="1" applyAlignment="1">
      <alignment horizontal="right"/>
    </xf>
    <xf numFmtId="4" fontId="38" fillId="0" borderId="18" xfId="0" applyNumberFormat="1" applyFont="1" applyFill="1" applyBorder="1" applyAlignment="1">
      <alignment horizontal="right"/>
    </xf>
    <xf numFmtId="4" fontId="38" fillId="0" borderId="6" xfId="0" applyNumberFormat="1" applyFont="1" applyFill="1" applyBorder="1" applyAlignment="1">
      <alignment horizontal="right"/>
    </xf>
    <xf numFmtId="4" fontId="38" fillId="0" borderId="5" xfId="0" applyNumberFormat="1" applyFont="1" applyFill="1" applyBorder="1" applyAlignment="1">
      <alignment horizontal="right"/>
    </xf>
    <xf numFmtId="4" fontId="16" fillId="5" borderId="7" xfId="0" applyNumberFormat="1" applyFont="1" applyFill="1" applyBorder="1" applyAlignment="1" applyProtection="1">
      <alignment horizontal="right"/>
      <protection hidden="1"/>
    </xf>
    <xf numFmtId="4" fontId="16" fillId="0" borderId="8" xfId="0" applyNumberFormat="1" applyFont="1" applyFill="1" applyBorder="1" applyAlignment="1" applyProtection="1">
      <alignment horizontal="right"/>
      <protection hidden="1"/>
    </xf>
    <xf numFmtId="4" fontId="18" fillId="0" borderId="1" xfId="0" applyNumberFormat="1" applyFont="1" applyFill="1" applyBorder="1" applyAlignment="1" applyProtection="1">
      <alignment horizontal="right"/>
      <protection hidden="1"/>
    </xf>
    <xf numFmtId="4" fontId="16" fillId="0" borderId="5" xfId="0" applyNumberFormat="1" applyFont="1" applyFill="1" applyBorder="1" applyAlignment="1">
      <alignment horizontal="right"/>
    </xf>
    <xf numFmtId="4" fontId="38" fillId="5" borderId="6" xfId="4" applyNumberFormat="1" applyFont="1" applyFill="1" applyBorder="1" applyAlignment="1">
      <alignment horizontal="right"/>
    </xf>
    <xf numFmtId="4" fontId="38" fillId="5" borderId="5" xfId="4" applyNumberFormat="1" applyFont="1" applyFill="1" applyBorder="1" applyAlignment="1">
      <alignment horizontal="right"/>
    </xf>
    <xf numFmtId="4" fontId="16" fillId="5" borderId="1" xfId="3" applyNumberFormat="1" applyFont="1" applyFill="1" applyBorder="1" applyAlignment="1">
      <alignment horizontal="right"/>
    </xf>
    <xf numFmtId="4" fontId="16" fillId="0" borderId="6" xfId="0" applyNumberFormat="1" applyFont="1" applyFill="1" applyBorder="1" applyAlignment="1" applyProtection="1">
      <alignment horizontal="right"/>
      <protection hidden="1"/>
    </xf>
    <xf numFmtId="4" fontId="16" fillId="0" borderId="9" xfId="0" applyNumberFormat="1" applyFont="1" applyFill="1" applyBorder="1" applyAlignment="1">
      <alignment horizontal="right"/>
    </xf>
    <xf numFmtId="3" fontId="12" fillId="0" borderId="14" xfId="0" quotePrefix="1" applyNumberFormat="1" applyFont="1" applyBorder="1" applyAlignment="1">
      <alignment horizontal="center"/>
    </xf>
    <xf numFmtId="3" fontId="12" fillId="0" borderId="3" xfId="0" quotePrefix="1" applyNumberFormat="1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3" fillId="0" borderId="13" xfId="0" quotePrefix="1" applyFont="1" applyBorder="1" applyAlignment="1">
      <alignment horizontal="center" wrapText="1"/>
    </xf>
    <xf numFmtId="0" fontId="3" fillId="0" borderId="17" xfId="0" quotePrefix="1" applyFont="1" applyBorder="1" applyAlignment="1">
      <alignment horizontal="center" wrapText="1"/>
    </xf>
    <xf numFmtId="0" fontId="3" fillId="0" borderId="15" xfId="0" quotePrefix="1" applyFont="1" applyBorder="1" applyAlignment="1">
      <alignment horizontal="center" wrapText="1"/>
    </xf>
    <xf numFmtId="0" fontId="3" fillId="0" borderId="18" xfId="0" quotePrefix="1" applyFont="1" applyBorder="1" applyAlignment="1">
      <alignment horizontal="center" wrapText="1"/>
    </xf>
    <xf numFmtId="3" fontId="14" fillId="5" borderId="14" xfId="0" quotePrefix="1" applyNumberFormat="1" applyFont="1" applyFill="1" applyBorder="1" applyAlignment="1">
      <alignment horizontal="left"/>
    </xf>
    <xf numFmtId="3" fontId="14" fillId="5" borderId="3" xfId="0" quotePrefix="1" applyNumberFormat="1" applyFont="1" applyFill="1" applyBorder="1" applyAlignment="1">
      <alignment horizontal="left"/>
    </xf>
    <xf numFmtId="0" fontId="12" fillId="5" borderId="14" xfId="0" applyFont="1" applyFill="1" applyBorder="1" applyAlignment="1">
      <alignment horizontal="center"/>
    </xf>
    <xf numFmtId="0" fontId="13" fillId="5" borderId="3" xfId="0" applyFont="1" applyFill="1" applyBorder="1" applyAlignment="1">
      <alignment horizontal="center"/>
    </xf>
    <xf numFmtId="0" fontId="13" fillId="5" borderId="4" xfId="0" applyFont="1" applyFill="1" applyBorder="1" applyAlignment="1">
      <alignment horizontal="center"/>
    </xf>
    <xf numFmtId="0" fontId="12" fillId="5" borderId="3" xfId="0" applyFont="1" applyFill="1" applyBorder="1" applyAlignment="1">
      <alignment horizontal="center"/>
    </xf>
    <xf numFmtId="0" fontId="13" fillId="0" borderId="13" xfId="0" applyFont="1" applyBorder="1" applyAlignment="1">
      <alignment horizontal="center" wrapText="1"/>
    </xf>
    <xf numFmtId="0" fontId="13" fillId="0" borderId="17" xfId="0" applyFont="1" applyBorder="1" applyAlignment="1">
      <alignment horizontal="center" wrapText="1"/>
    </xf>
    <xf numFmtId="0" fontId="13" fillId="0" borderId="11" xfId="0" applyFont="1" applyBorder="1" applyAlignment="1">
      <alignment horizontal="center" wrapText="1"/>
    </xf>
    <xf numFmtId="0" fontId="13" fillId="0" borderId="18" xfId="0" applyFont="1" applyBorder="1" applyAlignment="1">
      <alignment horizontal="center" wrapText="1"/>
    </xf>
    <xf numFmtId="3" fontId="19" fillId="0" borderId="8" xfId="0" applyNumberFormat="1" applyFont="1" applyBorder="1" applyAlignment="1">
      <alignment horizontal="center"/>
    </xf>
    <xf numFmtId="3" fontId="19" fillId="0" borderId="17" xfId="0" applyNumberFormat="1" applyFont="1" applyBorder="1" applyAlignment="1">
      <alignment horizontal="center"/>
    </xf>
    <xf numFmtId="3" fontId="19" fillId="0" borderId="11" xfId="0" applyNumberFormat="1" applyFont="1" applyBorder="1" applyAlignment="1">
      <alignment horizontal="center"/>
    </xf>
    <xf numFmtId="3" fontId="19" fillId="0" borderId="18" xfId="0" applyNumberFormat="1" applyFont="1" applyBorder="1" applyAlignment="1">
      <alignment horizontal="center"/>
    </xf>
    <xf numFmtId="4" fontId="18" fillId="0" borderId="0" xfId="0" applyNumberFormat="1" applyFont="1" applyFill="1" applyAlignment="1">
      <alignment horizontal="right"/>
    </xf>
  </cellXfs>
  <cellStyles count="5">
    <cellStyle name="Euro" xfId="1"/>
    <cellStyle name="j" xfId="2"/>
    <cellStyle name="Migliaia" xfId="3" builtinId="3"/>
    <cellStyle name="Migliaia [0]" xfId="4" builtinId="6"/>
    <cellStyle name="Normale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FFFF"/>
      <color rgb="FF62D8E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110"/>
  <sheetViews>
    <sheetView zoomScale="130" zoomScaleNormal="130" workbookViewId="0">
      <selection activeCell="E83" sqref="E83"/>
    </sheetView>
  </sheetViews>
  <sheetFormatPr defaultRowHeight="12.75" x14ac:dyDescent="0.2"/>
  <cols>
    <col min="1" max="1" width="38.5703125" style="3" customWidth="1"/>
    <col min="2" max="2" width="11.85546875" style="205" customWidth="1"/>
    <col min="3" max="3" width="14.7109375" style="205" customWidth="1"/>
    <col min="4" max="4" width="11" style="230" customWidth="1"/>
    <col min="5" max="5" width="12.5703125" style="300" customWidth="1"/>
    <col min="6" max="6" width="12.7109375" style="205" customWidth="1"/>
    <col min="7" max="7" width="13.140625" style="3" hidden="1" customWidth="1"/>
    <col min="8" max="8" width="13.7109375" style="3" hidden="1" customWidth="1"/>
    <col min="9" max="9" width="6.85546875" style="3" customWidth="1"/>
    <col min="10" max="10" width="6.5703125" style="3" customWidth="1"/>
    <col min="11" max="11" width="9.5703125" style="3" customWidth="1"/>
    <col min="12" max="14" width="13.7109375" style="3" customWidth="1"/>
    <col min="15" max="15" width="12.7109375" style="4" customWidth="1"/>
    <col min="16" max="16" width="13.28515625" style="3" customWidth="1"/>
    <col min="17" max="17" width="14" style="3" customWidth="1"/>
    <col min="18" max="16384" width="9.140625" style="3"/>
  </cols>
  <sheetData>
    <row r="1" spans="1:15" ht="18.75" x14ac:dyDescent="0.3">
      <c r="A1" s="316" t="s">
        <v>22</v>
      </c>
      <c r="B1" s="317"/>
      <c r="C1" s="317"/>
      <c r="D1" s="317"/>
      <c r="E1" s="317"/>
      <c r="F1" s="318"/>
      <c r="G1" s="16"/>
      <c r="H1" s="16"/>
      <c r="I1" s="16"/>
      <c r="J1" s="16"/>
    </row>
    <row r="2" spans="1:15" ht="18.75" x14ac:dyDescent="0.3">
      <c r="A2" s="89" t="s">
        <v>33</v>
      </c>
      <c r="B2" s="206"/>
      <c r="C2" s="207"/>
      <c r="D2" s="22"/>
      <c r="E2" s="284"/>
      <c r="F2" s="232"/>
      <c r="G2" s="319"/>
      <c r="H2" s="320"/>
      <c r="I2" s="2"/>
      <c r="J2" s="2"/>
    </row>
    <row r="3" spans="1:15" ht="12.75" customHeight="1" x14ac:dyDescent="0.2">
      <c r="A3" s="23"/>
      <c r="B3" s="208"/>
      <c r="C3" s="209"/>
      <c r="D3" s="24"/>
      <c r="E3" s="285"/>
      <c r="F3" s="233"/>
      <c r="G3" s="321"/>
      <c r="H3" s="322"/>
    </row>
    <row r="4" spans="1:15" s="5" customFormat="1" ht="33.75" customHeight="1" x14ac:dyDescent="0.2">
      <c r="A4" s="110" t="s">
        <v>8</v>
      </c>
      <c r="B4" s="110" t="s">
        <v>196</v>
      </c>
      <c r="C4" s="111" t="s">
        <v>197</v>
      </c>
      <c r="D4" s="110" t="s">
        <v>9</v>
      </c>
      <c r="E4" s="286" t="s">
        <v>198</v>
      </c>
      <c r="F4" s="234" t="s">
        <v>199</v>
      </c>
      <c r="G4" s="258"/>
      <c r="H4" s="60"/>
      <c r="O4" s="7"/>
    </row>
    <row r="5" spans="1:15" s="5" customFormat="1" ht="11.25" x14ac:dyDescent="0.2">
      <c r="A5" s="112"/>
      <c r="B5" s="113" t="s">
        <v>0</v>
      </c>
      <c r="C5" s="112" t="s">
        <v>1</v>
      </c>
      <c r="D5" s="112" t="s">
        <v>16</v>
      </c>
      <c r="E5" s="287" t="s">
        <v>17</v>
      </c>
      <c r="F5" s="98" t="s">
        <v>2</v>
      </c>
      <c r="G5" s="259"/>
      <c r="H5" s="58"/>
      <c r="I5" s="19"/>
      <c r="J5" s="20"/>
      <c r="O5" s="7"/>
    </row>
    <row r="6" spans="1:15" s="197" customFormat="1" ht="11.25" customHeight="1" x14ac:dyDescent="0.2">
      <c r="A6" s="114" t="s">
        <v>35</v>
      </c>
      <c r="B6" s="115" t="s">
        <v>14</v>
      </c>
      <c r="C6" s="273">
        <v>1822013.46</v>
      </c>
      <c r="D6" s="117"/>
      <c r="E6" s="273">
        <v>1728603.44</v>
      </c>
      <c r="F6" s="235"/>
      <c r="G6" s="260"/>
      <c r="H6" s="196"/>
    </row>
    <row r="7" spans="1:15" s="197" customFormat="1" ht="11.25" customHeight="1" thickBot="1" x14ac:dyDescent="0.25">
      <c r="A7" s="119" t="s">
        <v>36</v>
      </c>
      <c r="B7" s="120" t="s">
        <v>14</v>
      </c>
      <c r="C7" s="274">
        <v>2681189.81</v>
      </c>
      <c r="D7" s="120"/>
      <c r="E7" s="288"/>
      <c r="F7" s="236">
        <v>2336267.75</v>
      </c>
      <c r="G7" s="261"/>
      <c r="H7" s="198"/>
    </row>
    <row r="8" spans="1:15" s="8" customFormat="1" ht="12" customHeight="1" thickTop="1" x14ac:dyDescent="0.2">
      <c r="A8" s="121" t="s">
        <v>77</v>
      </c>
      <c r="B8" s="122">
        <f>B10+B20+B30+B36</f>
        <v>881960.81</v>
      </c>
      <c r="C8" s="123">
        <f>C10+C20+C30+C36+C43</f>
        <v>2841512.3</v>
      </c>
      <c r="D8" s="124">
        <f>E8-C8</f>
        <v>-44458.279999999795</v>
      </c>
      <c r="E8" s="289">
        <f>E10+E20+E30+E36+E43</f>
        <v>2797054.02</v>
      </c>
      <c r="F8" s="26">
        <f>F10+F20+F30+F36+F43</f>
        <v>2834450</v>
      </c>
      <c r="G8" s="262"/>
      <c r="H8" s="26"/>
      <c r="O8" s="9"/>
    </row>
    <row r="9" spans="1:15" s="8" customFormat="1" ht="11.25" x14ac:dyDescent="0.2">
      <c r="A9" s="125"/>
      <c r="B9" s="307"/>
      <c r="C9" s="210"/>
      <c r="D9" s="126"/>
      <c r="E9" s="290"/>
      <c r="F9" s="237"/>
      <c r="G9" s="263"/>
      <c r="H9" s="61"/>
      <c r="O9" s="9"/>
    </row>
    <row r="10" spans="1:15" s="10" customFormat="1" ht="11.25" x14ac:dyDescent="0.2">
      <c r="A10" s="125" t="s">
        <v>49</v>
      </c>
      <c r="B10" s="127">
        <f>SUM(B11:B18)</f>
        <v>362120</v>
      </c>
      <c r="C10" s="127">
        <f>SUM(C11:C18)</f>
        <v>2556510</v>
      </c>
      <c r="D10" s="128">
        <f t="shared" ref="D10:D17" si="0">E10-C10</f>
        <v>-179900</v>
      </c>
      <c r="E10" s="314">
        <f>SUM(E11:E18)</f>
        <v>2376610</v>
      </c>
      <c r="F10" s="238">
        <f>SUM(F11:F18)</f>
        <v>2359270</v>
      </c>
      <c r="G10" s="264"/>
      <c r="H10" s="56"/>
      <c r="I10" s="18"/>
      <c r="J10" s="21"/>
      <c r="O10" s="11"/>
    </row>
    <row r="11" spans="1:15" s="10" customFormat="1" ht="11.25" x14ac:dyDescent="0.2">
      <c r="A11" s="129" t="s">
        <v>50</v>
      </c>
      <c r="B11" s="303">
        <v>350000</v>
      </c>
      <c r="C11" s="92">
        <v>2377690</v>
      </c>
      <c r="D11" s="86">
        <f t="shared" si="0"/>
        <v>-166340</v>
      </c>
      <c r="E11" s="279">
        <v>2211350</v>
      </c>
      <c r="F11" s="92">
        <v>2200000</v>
      </c>
      <c r="G11" s="245"/>
      <c r="H11" s="62"/>
      <c r="I11" s="18"/>
      <c r="J11" s="18"/>
      <c r="O11" s="11"/>
    </row>
    <row r="12" spans="1:15" s="10" customFormat="1" ht="11.25" x14ac:dyDescent="0.2">
      <c r="A12" s="129" t="s">
        <v>51</v>
      </c>
      <c r="B12" s="303">
        <v>10000</v>
      </c>
      <c r="C12" s="92">
        <v>39920</v>
      </c>
      <c r="D12" s="86">
        <f t="shared" si="0"/>
        <v>-9980</v>
      </c>
      <c r="E12" s="279">
        <v>29940</v>
      </c>
      <c r="F12" s="92">
        <v>29000</v>
      </c>
      <c r="G12" s="245"/>
      <c r="H12" s="62"/>
      <c r="I12" s="18"/>
      <c r="J12" s="18"/>
      <c r="O12" s="11"/>
    </row>
    <row r="13" spans="1:15" s="10" customFormat="1" ht="11.25" x14ac:dyDescent="0.2">
      <c r="A13" s="129" t="s">
        <v>53</v>
      </c>
      <c r="B13" s="303">
        <v>0</v>
      </c>
      <c r="C13" s="92">
        <v>37800</v>
      </c>
      <c r="D13" s="86">
        <f t="shared" ref="D13:D15" si="1">E13-C13</f>
        <v>-4200</v>
      </c>
      <c r="E13" s="279">
        <v>33600</v>
      </c>
      <c r="F13" s="92">
        <v>33600</v>
      </c>
      <c r="G13" s="245"/>
      <c r="H13" s="62"/>
      <c r="I13" s="246"/>
      <c r="J13" s="18"/>
      <c r="O13" s="11"/>
    </row>
    <row r="14" spans="1:15" s="10" customFormat="1" ht="11.25" x14ac:dyDescent="0.2">
      <c r="A14" s="129" t="s">
        <v>54</v>
      </c>
      <c r="B14" s="303">
        <v>0</v>
      </c>
      <c r="C14" s="250">
        <v>1050</v>
      </c>
      <c r="D14" s="92">
        <f t="shared" si="1"/>
        <v>0</v>
      </c>
      <c r="E14" s="280">
        <v>1050</v>
      </c>
      <c r="F14" s="92">
        <v>1050</v>
      </c>
      <c r="G14" s="245"/>
      <c r="H14" s="62"/>
      <c r="I14" s="18"/>
      <c r="J14" s="18"/>
      <c r="O14" s="11"/>
    </row>
    <row r="15" spans="1:15" s="10" customFormat="1" ht="11.25" x14ac:dyDescent="0.2">
      <c r="A15" s="129" t="s">
        <v>56</v>
      </c>
      <c r="B15" s="303">
        <v>0</v>
      </c>
      <c r="C15" s="86">
        <v>46440</v>
      </c>
      <c r="D15" s="86">
        <f t="shared" si="1"/>
        <v>-1800</v>
      </c>
      <c r="E15" s="281">
        <v>44640</v>
      </c>
      <c r="F15" s="92">
        <v>44640</v>
      </c>
      <c r="G15" s="245"/>
      <c r="H15" s="62"/>
      <c r="I15" s="18"/>
      <c r="J15" s="18"/>
      <c r="O15" s="11"/>
    </row>
    <row r="16" spans="1:15" s="10" customFormat="1" ht="11.25" x14ac:dyDescent="0.2">
      <c r="A16" s="129" t="s">
        <v>55</v>
      </c>
      <c r="B16" s="303">
        <v>0</v>
      </c>
      <c r="C16" s="250">
        <v>4200</v>
      </c>
      <c r="D16" s="92">
        <f t="shared" si="0"/>
        <v>-420</v>
      </c>
      <c r="E16" s="280">
        <v>3780</v>
      </c>
      <c r="F16" s="92">
        <v>3780</v>
      </c>
      <c r="G16" s="245"/>
      <c r="H16" s="62"/>
      <c r="I16" s="18"/>
      <c r="J16" s="18"/>
      <c r="O16" s="11"/>
    </row>
    <row r="17" spans="1:20" s="5" customFormat="1" ht="11.25" x14ac:dyDescent="0.2">
      <c r="A17" s="129" t="s">
        <v>52</v>
      </c>
      <c r="B17" s="303">
        <v>0</v>
      </c>
      <c r="C17" s="92">
        <v>49410</v>
      </c>
      <c r="D17" s="86">
        <f t="shared" si="0"/>
        <v>840</v>
      </c>
      <c r="E17" s="279">
        <v>50250</v>
      </c>
      <c r="F17" s="92">
        <v>45000</v>
      </c>
      <c r="G17" s="265"/>
      <c r="H17" s="63"/>
      <c r="I17" s="246"/>
      <c r="J17" s="247"/>
      <c r="K17" s="247"/>
      <c r="L17" s="10"/>
      <c r="M17" s="247"/>
      <c r="N17" s="248"/>
      <c r="O17" s="7"/>
    </row>
    <row r="18" spans="1:20" s="5" customFormat="1" ht="11.25" x14ac:dyDescent="0.2">
      <c r="A18" s="130" t="s">
        <v>202</v>
      </c>
      <c r="B18" s="304">
        <v>2120</v>
      </c>
      <c r="C18" s="92">
        <v>0</v>
      </c>
      <c r="D18" s="86">
        <f t="shared" ref="D18" si="2">E18-C18</f>
        <v>2000</v>
      </c>
      <c r="E18" s="279">
        <v>2000</v>
      </c>
      <c r="F18" s="92">
        <v>2200</v>
      </c>
      <c r="G18" s="265"/>
      <c r="H18" s="63"/>
      <c r="I18" s="246"/>
      <c r="J18" s="247"/>
      <c r="K18" s="247"/>
      <c r="L18" s="10"/>
      <c r="M18" s="247"/>
      <c r="N18" s="248"/>
      <c r="O18" s="7"/>
    </row>
    <row r="19" spans="1:20" s="5" customFormat="1" ht="11.25" x14ac:dyDescent="0.2">
      <c r="A19" s="131"/>
      <c r="B19" s="132"/>
      <c r="C19" s="199"/>
      <c r="D19" s="132"/>
      <c r="E19" s="275"/>
      <c r="F19" s="240"/>
      <c r="G19" s="266"/>
      <c r="H19" s="74"/>
      <c r="I19" s="18"/>
      <c r="J19" s="18"/>
      <c r="L19" s="10"/>
      <c r="O19" s="7"/>
    </row>
    <row r="20" spans="1:20" s="10" customFormat="1" ht="11.25" x14ac:dyDescent="0.2">
      <c r="A20" s="133" t="s">
        <v>57</v>
      </c>
      <c r="B20" s="128">
        <f>SUM(B21:B28)</f>
        <v>498340.81</v>
      </c>
      <c r="C20" s="128">
        <f>SUM(C21:C28)</f>
        <v>279464.3</v>
      </c>
      <c r="D20" s="128">
        <f t="shared" ref="D20" si="3">E20-C20</f>
        <v>-96038.27999999997</v>
      </c>
      <c r="E20" s="283">
        <f>SUM(E21:E28)</f>
        <v>183426.02000000002</v>
      </c>
      <c r="F20" s="238">
        <f>SUM(F21:F28)</f>
        <v>221662</v>
      </c>
      <c r="G20" s="94"/>
      <c r="H20" s="27"/>
      <c r="I20" s="18"/>
      <c r="J20" s="18"/>
      <c r="N20" s="5"/>
      <c r="O20" s="11"/>
    </row>
    <row r="21" spans="1:20" s="10" customFormat="1" ht="11.25" x14ac:dyDescent="0.2">
      <c r="A21" s="129" t="s">
        <v>58</v>
      </c>
      <c r="B21" s="303">
        <v>29560.84</v>
      </c>
      <c r="C21" s="86">
        <v>10000</v>
      </c>
      <c r="D21" s="104">
        <f t="shared" ref="D21:D25" si="4">E21-C21</f>
        <v>0</v>
      </c>
      <c r="E21" s="281">
        <v>10000</v>
      </c>
      <c r="F21" s="92">
        <v>7500</v>
      </c>
      <c r="G21" s="90"/>
      <c r="H21" s="83"/>
      <c r="I21" s="18"/>
      <c r="J21" s="18"/>
      <c r="N21" s="5"/>
      <c r="O21" s="11"/>
    </row>
    <row r="22" spans="1:20" s="10" customFormat="1" ht="11.25" x14ac:dyDescent="0.2">
      <c r="A22" s="129" t="s">
        <v>60</v>
      </c>
      <c r="B22" s="303">
        <v>51879.21</v>
      </c>
      <c r="C22" s="86">
        <v>30000</v>
      </c>
      <c r="D22" s="104">
        <f t="shared" si="4"/>
        <v>-24000</v>
      </c>
      <c r="E22" s="281">
        <v>6000</v>
      </c>
      <c r="F22" s="92">
        <v>20000</v>
      </c>
      <c r="G22" s="88"/>
      <c r="H22" s="62"/>
      <c r="I22" s="18"/>
      <c r="J22" s="18"/>
      <c r="N22" s="5"/>
      <c r="O22" s="11"/>
    </row>
    <row r="23" spans="1:20" s="10" customFormat="1" ht="11.25" x14ac:dyDescent="0.2">
      <c r="A23" s="129" t="s">
        <v>61</v>
      </c>
      <c r="B23" s="303">
        <v>0</v>
      </c>
      <c r="C23" s="104">
        <v>158</v>
      </c>
      <c r="D23" s="104">
        <f t="shared" si="4"/>
        <v>0</v>
      </c>
      <c r="E23" s="281">
        <v>158</v>
      </c>
      <c r="F23" s="92">
        <v>158</v>
      </c>
      <c r="G23" s="88"/>
      <c r="H23" s="62"/>
      <c r="I23" s="246"/>
      <c r="J23" s="249"/>
      <c r="K23" s="247"/>
      <c r="M23" s="247"/>
      <c r="N23" s="248"/>
      <c r="O23" s="246"/>
      <c r="P23" s="103"/>
      <c r="Q23" s="104"/>
      <c r="R23" s="104"/>
      <c r="S23" s="104"/>
      <c r="T23" s="92"/>
    </row>
    <row r="24" spans="1:20" s="10" customFormat="1" ht="11.25" x14ac:dyDescent="0.2">
      <c r="A24" s="129" t="s">
        <v>62</v>
      </c>
      <c r="B24" s="303">
        <v>0</v>
      </c>
      <c r="C24" s="104">
        <v>504</v>
      </c>
      <c r="D24" s="104">
        <f t="shared" si="4"/>
        <v>0</v>
      </c>
      <c r="E24" s="281">
        <v>504</v>
      </c>
      <c r="F24" s="92">
        <v>504</v>
      </c>
      <c r="G24" s="88"/>
      <c r="H24" s="84"/>
      <c r="I24" s="18"/>
      <c r="J24" s="18"/>
      <c r="N24" s="5"/>
      <c r="O24" s="11"/>
    </row>
    <row r="25" spans="1:20" s="10" customFormat="1" ht="11.25" x14ac:dyDescent="0.2">
      <c r="A25" s="129" t="s">
        <v>59</v>
      </c>
      <c r="B25" s="303">
        <v>0</v>
      </c>
      <c r="C25" s="104">
        <v>500</v>
      </c>
      <c r="D25" s="104">
        <f t="shared" si="4"/>
        <v>0</v>
      </c>
      <c r="E25" s="281">
        <v>500</v>
      </c>
      <c r="F25" s="92">
        <v>500</v>
      </c>
      <c r="G25" s="88"/>
      <c r="H25" s="84"/>
      <c r="I25" s="18"/>
      <c r="J25" s="18"/>
      <c r="N25" s="5"/>
      <c r="O25" s="11"/>
    </row>
    <row r="26" spans="1:20" s="10" customFormat="1" ht="11.25" x14ac:dyDescent="0.2">
      <c r="A26" s="129" t="s">
        <v>63</v>
      </c>
      <c r="B26" s="303">
        <v>66900.759999999995</v>
      </c>
      <c r="C26" s="86">
        <v>40000</v>
      </c>
      <c r="D26" s="104">
        <f t="shared" ref="D26" si="5">E26-C26</f>
        <v>-5000</v>
      </c>
      <c r="E26" s="281">
        <v>35000</v>
      </c>
      <c r="F26" s="92">
        <v>42500</v>
      </c>
      <c r="G26" s="88"/>
      <c r="H26" s="84"/>
      <c r="I26" s="18"/>
      <c r="J26" s="18"/>
      <c r="N26" s="5"/>
      <c r="O26" s="11"/>
    </row>
    <row r="27" spans="1:20" s="10" customFormat="1" ht="11.25" x14ac:dyDescent="0.2">
      <c r="A27" s="129" t="s">
        <v>65</v>
      </c>
      <c r="B27" s="303">
        <v>350000</v>
      </c>
      <c r="C27" s="104">
        <v>197802.3</v>
      </c>
      <c r="D27" s="105">
        <f t="shared" ref="D27" si="6">E27-C27</f>
        <v>-67038.279999999984</v>
      </c>
      <c r="E27" s="281">
        <v>130764.02</v>
      </c>
      <c r="F27" s="92">
        <v>150000</v>
      </c>
      <c r="G27" s="91"/>
      <c r="H27" s="81"/>
      <c r="I27" s="18"/>
      <c r="J27" s="18"/>
      <c r="N27" s="5"/>
      <c r="O27" s="11"/>
    </row>
    <row r="28" spans="1:20" s="10" customFormat="1" ht="11.25" x14ac:dyDescent="0.2">
      <c r="A28" s="130" t="s">
        <v>64</v>
      </c>
      <c r="B28" s="304">
        <v>0</v>
      </c>
      <c r="C28" s="108">
        <v>500</v>
      </c>
      <c r="D28" s="108">
        <f>E28-C28</f>
        <v>0</v>
      </c>
      <c r="E28" s="291">
        <v>500</v>
      </c>
      <c r="F28" s="239">
        <v>500</v>
      </c>
      <c r="G28" s="91"/>
      <c r="H28" s="81"/>
      <c r="I28" s="18"/>
      <c r="J28" s="18"/>
      <c r="N28" s="5"/>
      <c r="O28" s="11"/>
    </row>
    <row r="29" spans="1:20" s="10" customFormat="1" ht="11.25" x14ac:dyDescent="0.2">
      <c r="A29" s="135"/>
      <c r="B29" s="118"/>
      <c r="C29" s="200"/>
      <c r="D29" s="127"/>
      <c r="E29" s="292"/>
      <c r="F29" s="235"/>
      <c r="G29" s="267"/>
      <c r="H29" s="74"/>
      <c r="I29" s="18"/>
      <c r="J29" s="18"/>
      <c r="O29" s="11"/>
    </row>
    <row r="30" spans="1:20" s="10" customFormat="1" ht="11.25" customHeight="1" x14ac:dyDescent="0.2">
      <c r="A30" s="125" t="s">
        <v>66</v>
      </c>
      <c r="B30" s="118">
        <f>SUM(B31:B34)</f>
        <v>21500</v>
      </c>
      <c r="C30" s="127">
        <f>SUM(C31:C34)</f>
        <v>0</v>
      </c>
      <c r="D30" s="127">
        <f>E30-C30</f>
        <v>21500</v>
      </c>
      <c r="E30" s="314">
        <f>SUM(E31:E34)</f>
        <v>21500</v>
      </c>
      <c r="F30" s="97">
        <f>SUM(F31:F34)</f>
        <v>38000</v>
      </c>
      <c r="G30" s="94"/>
      <c r="H30" s="27"/>
      <c r="I30" s="18"/>
      <c r="J30" s="18"/>
      <c r="O30" s="11"/>
    </row>
    <row r="31" spans="1:20" s="10" customFormat="1" ht="11.25" customHeight="1" x14ac:dyDescent="0.2">
      <c r="A31" s="131" t="s">
        <v>67</v>
      </c>
      <c r="B31" s="305">
        <v>5000</v>
      </c>
      <c r="C31" s="104">
        <v>0</v>
      </c>
      <c r="D31" s="104">
        <f>E31-C31</f>
        <v>5000</v>
      </c>
      <c r="E31" s="281">
        <v>5000</v>
      </c>
      <c r="F31" s="279">
        <v>5000</v>
      </c>
      <c r="G31" s="90"/>
      <c r="H31" s="80"/>
      <c r="I31" s="18"/>
      <c r="J31" s="18"/>
      <c r="O31" s="11"/>
    </row>
    <row r="32" spans="1:20" s="10" customFormat="1" ht="11.25" customHeight="1" x14ac:dyDescent="0.2">
      <c r="A32" s="131" t="s">
        <v>201</v>
      </c>
      <c r="B32" s="306">
        <v>16500</v>
      </c>
      <c r="C32" s="104">
        <v>0</v>
      </c>
      <c r="D32" s="104">
        <f>E32-C32</f>
        <v>16500</v>
      </c>
      <c r="E32" s="281">
        <v>16500</v>
      </c>
      <c r="F32" s="279">
        <v>33000</v>
      </c>
      <c r="G32" s="90"/>
      <c r="H32" s="80"/>
      <c r="I32" s="18"/>
      <c r="J32" s="18"/>
      <c r="O32" s="11"/>
    </row>
    <row r="33" spans="1:65" s="10" customFormat="1" ht="11.25" hidden="1" x14ac:dyDescent="0.2">
      <c r="A33" s="131"/>
      <c r="B33" s="305"/>
      <c r="C33" s="105"/>
      <c r="D33" s="104"/>
      <c r="E33" s="279"/>
      <c r="F33" s="92"/>
      <c r="G33" s="88"/>
      <c r="H33" s="82"/>
      <c r="I33" s="246"/>
      <c r="J33" s="249"/>
      <c r="K33" s="247"/>
      <c r="M33" s="247"/>
      <c r="N33" s="250"/>
      <c r="O33" s="11"/>
    </row>
    <row r="34" spans="1:65" s="10" customFormat="1" ht="0.75" hidden="1" customHeight="1" x14ac:dyDescent="0.2">
      <c r="A34" s="131"/>
      <c r="B34" s="306"/>
      <c r="C34" s="105"/>
      <c r="D34" s="104"/>
      <c r="E34" s="279"/>
      <c r="F34" s="92"/>
      <c r="G34" s="88"/>
      <c r="H34" s="62"/>
      <c r="I34" s="18"/>
      <c r="J34" s="18"/>
      <c r="O34" s="11"/>
    </row>
    <row r="35" spans="1:65" s="5" customFormat="1" ht="11.25" customHeight="1" x14ac:dyDescent="0.2">
      <c r="A35" s="136"/>
      <c r="B35" s="103"/>
      <c r="C35" s="201"/>
      <c r="D35" s="126"/>
      <c r="E35" s="293"/>
      <c r="F35" s="241"/>
      <c r="G35" s="266"/>
      <c r="H35" s="74"/>
      <c r="I35" s="18"/>
      <c r="J35" s="18"/>
      <c r="L35" s="10"/>
      <c r="O35" s="7"/>
    </row>
    <row r="36" spans="1:65" s="10" customFormat="1" ht="11.25" customHeight="1" x14ac:dyDescent="0.2">
      <c r="A36" s="133" t="s">
        <v>172</v>
      </c>
      <c r="B36" s="117">
        <f>SUM(B37:B41)</f>
        <v>0</v>
      </c>
      <c r="C36" s="117">
        <f>SUM(C37:C41)</f>
        <v>5538</v>
      </c>
      <c r="D36" s="128">
        <f t="shared" ref="D36:D41" si="7">E36-C36</f>
        <v>0</v>
      </c>
      <c r="E36" s="315">
        <f>SUM(E37:E41)</f>
        <v>5538</v>
      </c>
      <c r="F36" s="97">
        <f>SUM(F37:F41)</f>
        <v>5538</v>
      </c>
      <c r="G36" s="268"/>
      <c r="H36" s="29"/>
      <c r="I36" s="18"/>
      <c r="J36" s="18"/>
      <c r="O36" s="11"/>
    </row>
    <row r="37" spans="1:65" s="10" customFormat="1" ht="11.25" customHeight="1" x14ac:dyDescent="0.2">
      <c r="A37" s="131" t="s">
        <v>69</v>
      </c>
      <c r="B37" s="103">
        <v>0</v>
      </c>
      <c r="C37" s="104">
        <v>50</v>
      </c>
      <c r="D37" s="104">
        <f t="shared" ref="D37:D38" si="8">E37-C37</f>
        <v>0</v>
      </c>
      <c r="E37" s="281">
        <v>50</v>
      </c>
      <c r="F37" s="92">
        <v>50</v>
      </c>
      <c r="G37" s="269"/>
      <c r="H37" s="64"/>
      <c r="I37" s="18"/>
      <c r="J37" s="18"/>
      <c r="O37" s="11"/>
    </row>
    <row r="38" spans="1:65" s="10" customFormat="1" ht="11.25" customHeight="1" x14ac:dyDescent="0.2">
      <c r="A38" s="131" t="s">
        <v>68</v>
      </c>
      <c r="B38" s="103">
        <v>0</v>
      </c>
      <c r="C38" s="104">
        <v>1342</v>
      </c>
      <c r="D38" s="104">
        <f t="shared" si="8"/>
        <v>0</v>
      </c>
      <c r="E38" s="281">
        <v>1342</v>
      </c>
      <c r="F38" s="92">
        <v>1342</v>
      </c>
      <c r="G38" s="269"/>
      <c r="H38" s="64"/>
      <c r="I38" s="18"/>
      <c r="J38" s="18"/>
      <c r="O38" s="11"/>
    </row>
    <row r="39" spans="1:65" s="10" customFormat="1" ht="11.25" customHeight="1" x14ac:dyDescent="0.2">
      <c r="A39" s="131" t="s">
        <v>72</v>
      </c>
      <c r="B39" s="103">
        <v>0</v>
      </c>
      <c r="C39" s="104">
        <v>2646</v>
      </c>
      <c r="D39" s="104">
        <f t="shared" ref="D39:D40" si="9">E39-C39</f>
        <v>0</v>
      </c>
      <c r="E39" s="281">
        <v>2646</v>
      </c>
      <c r="F39" s="92">
        <v>2646</v>
      </c>
      <c r="G39" s="90"/>
      <c r="H39" s="64"/>
      <c r="I39" s="246"/>
      <c r="J39" s="249"/>
      <c r="K39" s="247"/>
      <c r="M39" s="247"/>
      <c r="N39" s="248"/>
      <c r="O39" s="11"/>
    </row>
    <row r="40" spans="1:65" s="10" customFormat="1" ht="11.25" customHeight="1" x14ac:dyDescent="0.2">
      <c r="A40" s="131" t="s">
        <v>70</v>
      </c>
      <c r="B40" s="103">
        <v>0</v>
      </c>
      <c r="C40" s="104">
        <v>0</v>
      </c>
      <c r="D40" s="104">
        <f t="shared" si="9"/>
        <v>0</v>
      </c>
      <c r="E40" s="281">
        <v>0</v>
      </c>
      <c r="F40" s="92">
        <v>0</v>
      </c>
      <c r="G40" s="269"/>
      <c r="H40" s="64"/>
      <c r="I40" s="18"/>
      <c r="J40" s="18"/>
      <c r="O40" s="11"/>
    </row>
    <row r="41" spans="1:65" s="10" customFormat="1" ht="11.25" customHeight="1" x14ac:dyDescent="0.2">
      <c r="A41" s="134" t="s">
        <v>71</v>
      </c>
      <c r="B41" s="107">
        <v>0</v>
      </c>
      <c r="C41" s="108">
        <v>1500</v>
      </c>
      <c r="D41" s="108">
        <f t="shared" si="7"/>
        <v>0</v>
      </c>
      <c r="E41" s="291">
        <v>1500</v>
      </c>
      <c r="F41" s="239">
        <v>1500</v>
      </c>
      <c r="G41" s="269"/>
      <c r="H41" s="64"/>
      <c r="I41" s="18"/>
      <c r="J41" s="18"/>
      <c r="O41" s="11"/>
    </row>
    <row r="42" spans="1:65" s="10" customFormat="1" ht="11.25" customHeight="1" x14ac:dyDescent="0.2">
      <c r="A42" s="135"/>
      <c r="B42" s="118"/>
      <c r="C42" s="200"/>
      <c r="D42" s="127"/>
      <c r="E42" s="292"/>
      <c r="F42" s="235"/>
      <c r="G42" s="269"/>
      <c r="H42" s="64"/>
      <c r="I42" s="18"/>
      <c r="J42" s="18"/>
      <c r="O42" s="11"/>
    </row>
    <row r="43" spans="1:65" s="10" customFormat="1" ht="11.25" customHeight="1" x14ac:dyDescent="0.2">
      <c r="A43" s="125" t="s">
        <v>204</v>
      </c>
      <c r="B43" s="118">
        <f>SUM(B44:B46)</f>
        <v>0</v>
      </c>
      <c r="C43" s="127">
        <f>SUM(C44:C46)</f>
        <v>0</v>
      </c>
      <c r="D43" s="127">
        <f>E43-C43</f>
        <v>209980</v>
      </c>
      <c r="E43" s="314">
        <f>SUM(E44:E46)</f>
        <v>209980</v>
      </c>
      <c r="F43" s="97">
        <f>SUM(F44:F46)</f>
        <v>209980</v>
      </c>
      <c r="G43" s="269"/>
      <c r="H43" s="64"/>
      <c r="I43" s="18"/>
      <c r="J43" s="18"/>
      <c r="O43" s="11"/>
    </row>
    <row r="44" spans="1:65" s="10" customFormat="1" ht="11.25" customHeight="1" x14ac:dyDescent="0.2">
      <c r="A44" s="131" t="s">
        <v>205</v>
      </c>
      <c r="B44" s="306">
        <v>0</v>
      </c>
      <c r="C44" s="104">
        <v>0</v>
      </c>
      <c r="D44" s="104">
        <f>E44-C44</f>
        <v>209980</v>
      </c>
      <c r="E44" s="281">
        <v>209980</v>
      </c>
      <c r="F44" s="279">
        <v>209980</v>
      </c>
      <c r="G44" s="269"/>
      <c r="H44" s="64"/>
      <c r="I44" s="18"/>
      <c r="J44" s="18"/>
      <c r="O44" s="11"/>
    </row>
    <row r="45" spans="1:65" s="5" customFormat="1" ht="12" customHeight="1" x14ac:dyDescent="0.2">
      <c r="A45" s="137" t="s">
        <v>75</v>
      </c>
      <c r="B45" s="138">
        <f>SUM(B46:B47)</f>
        <v>0</v>
      </c>
      <c r="C45" s="138">
        <f>SUM(C46:C47)</f>
        <v>0</v>
      </c>
      <c r="D45" s="139">
        <f>E45-C45</f>
        <v>0</v>
      </c>
      <c r="E45" s="294">
        <f>SUM(E46:E47)</f>
        <v>0</v>
      </c>
      <c r="F45" s="139">
        <f>SUM(F46:F47)</f>
        <v>0</v>
      </c>
      <c r="G45" s="270"/>
      <c r="H45" s="59"/>
      <c r="I45" s="18"/>
      <c r="J45" s="18"/>
      <c r="L45" s="10"/>
      <c r="M45" s="12"/>
      <c r="N45" s="12"/>
      <c r="O45" s="12"/>
      <c r="P45" s="12"/>
      <c r="Q45" s="12"/>
    </row>
    <row r="46" spans="1:65" s="5" customFormat="1" ht="11.25" customHeight="1" x14ac:dyDescent="0.2">
      <c r="A46" s="131" t="s">
        <v>74</v>
      </c>
      <c r="B46" s="104">
        <v>0</v>
      </c>
      <c r="C46" s="105">
        <v>0</v>
      </c>
      <c r="D46" s="149">
        <v>0</v>
      </c>
      <c r="E46" s="279">
        <v>0</v>
      </c>
      <c r="F46" s="92">
        <v>0</v>
      </c>
      <c r="G46" s="271"/>
      <c r="H46" s="66"/>
      <c r="I46" s="18"/>
      <c r="J46" s="18"/>
      <c r="L46" s="10"/>
      <c r="M46" s="12"/>
      <c r="N46" s="12"/>
      <c r="O46" s="12"/>
      <c r="P46" s="12"/>
      <c r="Q46" s="12"/>
    </row>
    <row r="47" spans="1:65" s="5" customFormat="1" ht="11.25" hidden="1" customHeight="1" x14ac:dyDescent="0.2">
      <c r="A47" s="131" t="s">
        <v>73</v>
      </c>
      <c r="B47" s="104">
        <v>0</v>
      </c>
      <c r="C47" s="109">
        <v>0</v>
      </c>
      <c r="D47" s="109">
        <v>0</v>
      </c>
      <c r="E47" s="295">
        <v>0</v>
      </c>
      <c r="F47" s="92">
        <v>0</v>
      </c>
      <c r="G47" s="272"/>
      <c r="H47" s="65"/>
      <c r="I47" s="246"/>
      <c r="J47" s="18"/>
      <c r="L47" s="10"/>
      <c r="M47" s="12"/>
      <c r="N47" s="12"/>
      <c r="O47" s="12"/>
      <c r="P47" s="12"/>
      <c r="Q47" s="12"/>
    </row>
    <row r="48" spans="1:65" s="14" customFormat="1" ht="16.5" customHeight="1" x14ac:dyDescent="0.2">
      <c r="A48" s="140" t="s">
        <v>34</v>
      </c>
      <c r="B48" s="141">
        <f>B8+B45</f>
        <v>881960.81</v>
      </c>
      <c r="C48" s="141">
        <f>C8+C45</f>
        <v>2841512.3</v>
      </c>
      <c r="D48" s="122">
        <f>E48-C48</f>
        <v>-44458.279999999795</v>
      </c>
      <c r="E48" s="296">
        <f>E8+E45</f>
        <v>2797054.02</v>
      </c>
      <c r="F48" s="141">
        <f>F8+F45</f>
        <v>2834450</v>
      </c>
      <c r="G48" s="93"/>
      <c r="H48" s="30"/>
      <c r="I48" s="18"/>
      <c r="J48" s="18"/>
      <c r="K48" s="13"/>
      <c r="L48" s="10"/>
      <c r="M48" s="13"/>
      <c r="N48" s="13"/>
      <c r="O48" s="13"/>
      <c r="P48" s="13"/>
      <c r="Q48" s="13"/>
      <c r="R48" s="13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</row>
    <row r="49" spans="1:65" s="13" customFormat="1" ht="21" customHeight="1" x14ac:dyDescent="0.3">
      <c r="A49" s="257" t="s">
        <v>37</v>
      </c>
      <c r="B49" s="211"/>
      <c r="C49" s="212"/>
      <c r="D49" s="143"/>
      <c r="E49" s="284"/>
      <c r="F49" s="232"/>
      <c r="G49" s="30"/>
      <c r="H49" s="30"/>
      <c r="I49" s="18"/>
      <c r="J49" s="18"/>
      <c r="L49" s="10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</row>
    <row r="50" spans="1:65" s="13" customFormat="1" ht="12.75" customHeight="1" x14ac:dyDescent="0.2">
      <c r="A50" s="144"/>
      <c r="B50" s="213"/>
      <c r="C50" s="214"/>
      <c r="D50" s="145"/>
      <c r="E50" s="285"/>
      <c r="F50" s="233"/>
      <c r="G50" s="30"/>
      <c r="H50" s="30"/>
      <c r="I50" s="18"/>
      <c r="J50" s="18"/>
      <c r="L50" s="10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</row>
    <row r="51" spans="1:65" s="13" customFormat="1" ht="33.75" customHeight="1" x14ac:dyDescent="0.2">
      <c r="A51" s="110" t="s">
        <v>8</v>
      </c>
      <c r="B51" s="110" t="str">
        <f>B4</f>
        <v>Residui attivi presunti al 31/12/2023</v>
      </c>
      <c r="C51" s="111" t="str">
        <f>C4</f>
        <v>Previsioni iniziali dell'anno 2023</v>
      </c>
      <c r="D51" s="110" t="s">
        <v>9</v>
      </c>
      <c r="E51" s="286" t="str">
        <f>E4</f>
        <v>Previsioni di competenza per l'anno 2024</v>
      </c>
      <c r="F51" s="234" t="str">
        <f>F4</f>
        <v>Previsioni di cassa per l'anno 2024</v>
      </c>
      <c r="G51" s="30"/>
      <c r="H51" s="30"/>
      <c r="I51" s="18"/>
      <c r="J51" s="18"/>
      <c r="L51" s="10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</row>
    <row r="52" spans="1:65" s="13" customFormat="1" ht="11.25" customHeight="1" x14ac:dyDescent="0.2">
      <c r="A52" s="112"/>
      <c r="B52" s="113" t="s">
        <v>0</v>
      </c>
      <c r="C52" s="112" t="s">
        <v>1</v>
      </c>
      <c r="D52" s="112" t="s">
        <v>16</v>
      </c>
      <c r="E52" s="287" t="s">
        <v>17</v>
      </c>
      <c r="F52" s="98" t="s">
        <v>2</v>
      </c>
      <c r="G52" s="30"/>
      <c r="H52" s="30"/>
      <c r="I52" s="18"/>
      <c r="J52" s="18"/>
      <c r="L52" s="10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</row>
    <row r="53" spans="1:65" s="13" customFormat="1" ht="12" customHeight="1" x14ac:dyDescent="0.2">
      <c r="A53" s="121" t="s">
        <v>176</v>
      </c>
      <c r="B53" s="122">
        <f>B55+B58+B62+B65</f>
        <v>0</v>
      </c>
      <c r="C53" s="123">
        <f>C55+C58+C62+C65</f>
        <v>0</v>
      </c>
      <c r="D53" s="122">
        <f>E53-C53</f>
        <v>0</v>
      </c>
      <c r="E53" s="282">
        <f>E55+E58+E62+E65</f>
        <v>0</v>
      </c>
      <c r="F53" s="26">
        <f>F55+F58+F62+F65</f>
        <v>0</v>
      </c>
      <c r="G53" s="30"/>
      <c r="H53" s="30"/>
      <c r="I53" s="18"/>
      <c r="J53" s="18"/>
      <c r="L53" s="10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</row>
    <row r="54" spans="1:65" s="13" customFormat="1" ht="11.25" customHeight="1" x14ac:dyDescent="0.2">
      <c r="A54" s="146"/>
      <c r="B54" s="126"/>
      <c r="C54" s="126"/>
      <c r="D54" s="126"/>
      <c r="E54" s="308"/>
      <c r="F54" s="242"/>
      <c r="G54" s="30"/>
      <c r="H54" s="30"/>
      <c r="I54" s="18"/>
      <c r="J54" s="18"/>
      <c r="L54" s="10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</row>
    <row r="55" spans="1:65" s="13" customFormat="1" ht="11.25" customHeight="1" x14ac:dyDescent="0.2">
      <c r="A55" s="125" t="s">
        <v>177</v>
      </c>
      <c r="B55" s="127">
        <f>B56</f>
        <v>0</v>
      </c>
      <c r="C55" s="127">
        <f>C56</f>
        <v>0</v>
      </c>
      <c r="D55" s="128">
        <f>E55-C55</f>
        <v>0</v>
      </c>
      <c r="E55" s="314">
        <f>E56</f>
        <v>0</v>
      </c>
      <c r="F55" s="238">
        <f>F56</f>
        <v>0</v>
      </c>
      <c r="G55" s="30"/>
      <c r="H55" s="30"/>
      <c r="I55" s="18"/>
      <c r="J55" s="18"/>
      <c r="L55" s="10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</row>
    <row r="56" spans="1:65" s="13" customFormat="1" ht="11.25" customHeight="1" x14ac:dyDescent="0.2">
      <c r="A56" s="130" t="s">
        <v>178</v>
      </c>
      <c r="B56" s="108">
        <v>0</v>
      </c>
      <c r="C56" s="108">
        <v>0</v>
      </c>
      <c r="D56" s="108">
        <f>E56-C56</f>
        <v>0</v>
      </c>
      <c r="E56" s="291">
        <v>0</v>
      </c>
      <c r="F56" s="239">
        <v>0</v>
      </c>
      <c r="G56" s="30"/>
      <c r="H56" s="30"/>
      <c r="I56" s="18"/>
      <c r="J56" s="18"/>
      <c r="L56" s="10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</row>
    <row r="57" spans="1:65" s="13" customFormat="1" ht="11.25" customHeight="1" x14ac:dyDescent="0.2">
      <c r="A57" s="131"/>
      <c r="B57" s="128"/>
      <c r="C57" s="128"/>
      <c r="D57" s="128"/>
      <c r="E57" s="283"/>
      <c r="F57" s="238"/>
      <c r="G57" s="30"/>
      <c r="H57" s="30"/>
      <c r="I57" s="18"/>
      <c r="J57" s="18"/>
      <c r="L57" s="10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</row>
    <row r="58" spans="1:65" s="13" customFormat="1" ht="11.25" customHeight="1" x14ac:dyDescent="0.2">
      <c r="A58" s="133" t="s">
        <v>179</v>
      </c>
      <c r="B58" s="128">
        <f>SUM(B59:B60)</f>
        <v>0</v>
      </c>
      <c r="C58" s="128">
        <f>SUM(C59:C60)</f>
        <v>0</v>
      </c>
      <c r="D58" s="128">
        <f>E58-C58</f>
        <v>0</v>
      </c>
      <c r="E58" s="283">
        <f>SUM(E59:E60)</f>
        <v>0</v>
      </c>
      <c r="F58" s="127">
        <f>SUM(F59:F60)</f>
        <v>0</v>
      </c>
      <c r="G58" s="30"/>
      <c r="H58" s="30"/>
      <c r="I58" s="18"/>
      <c r="J58" s="18"/>
      <c r="L58" s="10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</row>
    <row r="59" spans="1:65" s="13" customFormat="1" ht="11.25" customHeight="1" x14ac:dyDescent="0.2">
      <c r="A59" s="131" t="s">
        <v>180</v>
      </c>
      <c r="B59" s="104">
        <v>0</v>
      </c>
      <c r="C59" s="104">
        <v>0</v>
      </c>
      <c r="D59" s="104">
        <f>E59-C59</f>
        <v>0</v>
      </c>
      <c r="E59" s="281">
        <v>0</v>
      </c>
      <c r="F59" s="92">
        <v>0</v>
      </c>
      <c r="G59" s="30"/>
      <c r="H59" s="30"/>
      <c r="I59" s="18"/>
      <c r="J59" s="18"/>
      <c r="L59" s="10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</row>
    <row r="60" spans="1:65" s="13" customFormat="1" ht="11.25" customHeight="1" x14ac:dyDescent="0.2">
      <c r="A60" s="134" t="s">
        <v>181</v>
      </c>
      <c r="B60" s="147">
        <v>0</v>
      </c>
      <c r="C60" s="108">
        <v>0</v>
      </c>
      <c r="D60" s="109">
        <f>E60-C60</f>
        <v>0</v>
      </c>
      <c r="E60" s="291">
        <v>0</v>
      </c>
      <c r="F60" s="239">
        <v>0</v>
      </c>
      <c r="G60" s="30"/>
      <c r="H60" s="30"/>
      <c r="I60" s="18"/>
      <c r="J60" s="18"/>
      <c r="L60" s="10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</row>
    <row r="61" spans="1:65" s="13" customFormat="1" ht="11.25" customHeight="1" x14ac:dyDescent="0.2">
      <c r="A61" s="131"/>
      <c r="B61" s="103"/>
      <c r="C61" s="104"/>
      <c r="D61" s="104"/>
      <c r="E61" s="281"/>
      <c r="F61" s="92"/>
      <c r="G61" s="30"/>
      <c r="H61" s="30"/>
      <c r="I61" s="18"/>
      <c r="J61" s="18"/>
      <c r="L61" s="10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</row>
    <row r="62" spans="1:65" s="13" customFormat="1" ht="11.25" customHeight="1" x14ac:dyDescent="0.2">
      <c r="A62" s="125" t="s">
        <v>182</v>
      </c>
      <c r="B62" s="117">
        <f>B63</f>
        <v>0</v>
      </c>
      <c r="C62" s="128">
        <f>C63</f>
        <v>0</v>
      </c>
      <c r="D62" s="128">
        <f>E62-C62</f>
        <v>0</v>
      </c>
      <c r="E62" s="283">
        <f>E63</f>
        <v>0</v>
      </c>
      <c r="F62" s="238">
        <f>F63</f>
        <v>0</v>
      </c>
      <c r="G62" s="30"/>
      <c r="H62" s="30"/>
      <c r="I62" s="18"/>
      <c r="J62" s="18"/>
      <c r="L62" s="10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</row>
    <row r="63" spans="1:65" s="13" customFormat="1" ht="11.25" customHeight="1" x14ac:dyDescent="0.2">
      <c r="A63" s="134" t="s">
        <v>183</v>
      </c>
      <c r="B63" s="147">
        <v>0</v>
      </c>
      <c r="C63" s="108">
        <v>0</v>
      </c>
      <c r="D63" s="108">
        <v>0</v>
      </c>
      <c r="E63" s="291">
        <v>0</v>
      </c>
      <c r="F63" s="239">
        <v>0</v>
      </c>
      <c r="G63" s="30"/>
      <c r="H63" s="30"/>
      <c r="I63" s="18"/>
      <c r="J63" s="18"/>
      <c r="L63" s="10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</row>
    <row r="64" spans="1:65" s="13" customFormat="1" ht="11.25" customHeight="1" x14ac:dyDescent="0.2">
      <c r="A64" s="131"/>
      <c r="B64" s="103"/>
      <c r="C64" s="104"/>
      <c r="D64" s="104"/>
      <c r="E64" s="281"/>
      <c r="F64" s="92"/>
      <c r="G64" s="30"/>
      <c r="H64" s="30"/>
      <c r="I64" s="18"/>
      <c r="J64" s="18"/>
      <c r="L64" s="10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</row>
    <row r="65" spans="1:65" s="13" customFormat="1" ht="11.25" customHeight="1" x14ac:dyDescent="0.2">
      <c r="A65" s="133" t="s">
        <v>184</v>
      </c>
      <c r="B65" s="117">
        <f>B66</f>
        <v>0</v>
      </c>
      <c r="C65" s="128">
        <f>C66</f>
        <v>0</v>
      </c>
      <c r="D65" s="128">
        <f>E65-C65</f>
        <v>0</v>
      </c>
      <c r="E65" s="283">
        <f>E66</f>
        <v>0</v>
      </c>
      <c r="F65" s="238">
        <f>F66</f>
        <v>0</v>
      </c>
      <c r="G65" s="30"/>
      <c r="H65" s="30"/>
      <c r="I65" s="18"/>
      <c r="J65" s="18"/>
      <c r="L65" s="10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</row>
    <row r="66" spans="1:65" s="13" customFormat="1" ht="11.25" customHeight="1" x14ac:dyDescent="0.2">
      <c r="A66" s="134" t="s">
        <v>185</v>
      </c>
      <c r="B66" s="107">
        <v>0</v>
      </c>
      <c r="C66" s="108">
        <v>0</v>
      </c>
      <c r="D66" s="108">
        <f>E66-C66</f>
        <v>0</v>
      </c>
      <c r="E66" s="291">
        <v>0</v>
      </c>
      <c r="F66" s="239">
        <v>0</v>
      </c>
      <c r="G66" s="30"/>
      <c r="H66" s="30"/>
      <c r="I66" s="18"/>
      <c r="J66" s="18"/>
      <c r="L66" s="10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</row>
    <row r="67" spans="1:65" s="13" customFormat="1" ht="12" customHeight="1" x14ac:dyDescent="0.2">
      <c r="A67" s="148" t="s">
        <v>186</v>
      </c>
      <c r="B67" s="138">
        <f>B68</f>
        <v>0</v>
      </c>
      <c r="C67" s="138">
        <f>C68</f>
        <v>0</v>
      </c>
      <c r="D67" s="139">
        <f>E67-C67</f>
        <v>0</v>
      </c>
      <c r="E67" s="294">
        <f>E68</f>
        <v>0</v>
      </c>
      <c r="F67" s="139">
        <f>F68</f>
        <v>0</v>
      </c>
      <c r="G67" s="30"/>
      <c r="H67" s="30"/>
      <c r="I67" s="18"/>
      <c r="J67" s="18"/>
      <c r="L67" s="10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</row>
    <row r="68" spans="1:65" s="13" customFormat="1" ht="11.25" customHeight="1" x14ac:dyDescent="0.2">
      <c r="A68" s="131" t="s">
        <v>187</v>
      </c>
      <c r="B68" s="104">
        <v>0</v>
      </c>
      <c r="C68" s="149">
        <v>0</v>
      </c>
      <c r="D68" s="149">
        <v>0</v>
      </c>
      <c r="E68" s="309">
        <v>0</v>
      </c>
      <c r="F68" s="92">
        <v>0</v>
      </c>
      <c r="G68" s="30"/>
      <c r="H68" s="30"/>
      <c r="I68" s="18"/>
      <c r="J68" s="18"/>
      <c r="L68" s="10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</row>
    <row r="69" spans="1:65" s="13" customFormat="1" ht="16.5" customHeight="1" x14ac:dyDescent="0.2">
      <c r="A69" s="140" t="s">
        <v>41</v>
      </c>
      <c r="B69" s="141">
        <f>B53+B67</f>
        <v>0</v>
      </c>
      <c r="C69" s="142">
        <f>C53+C67</f>
        <v>0</v>
      </c>
      <c r="D69" s="122">
        <f>E69-C69</f>
        <v>0</v>
      </c>
      <c r="E69" s="310">
        <f>E53+E67</f>
        <v>0</v>
      </c>
      <c r="F69" s="30">
        <f>F53+F67</f>
        <v>0</v>
      </c>
      <c r="G69" s="30"/>
      <c r="H69" s="30"/>
      <c r="I69" s="18"/>
      <c r="J69" s="18"/>
      <c r="L69" s="10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</row>
    <row r="70" spans="1:65" s="15" customFormat="1" ht="12" customHeight="1" x14ac:dyDescent="0.2">
      <c r="A70" s="137" t="s">
        <v>76</v>
      </c>
      <c r="B70" s="150">
        <v>350000</v>
      </c>
      <c r="C70" s="150">
        <v>1750000</v>
      </c>
      <c r="D70" s="122">
        <f>E70-C70</f>
        <v>200000</v>
      </c>
      <c r="E70" s="296">
        <v>1950000</v>
      </c>
      <c r="F70" s="30">
        <v>1900000</v>
      </c>
      <c r="G70" s="57"/>
      <c r="H70" s="85"/>
      <c r="I70" s="18"/>
      <c r="J70" s="18"/>
      <c r="K70" s="8"/>
      <c r="L70" s="10"/>
      <c r="M70" s="8"/>
      <c r="N70" s="8"/>
      <c r="O70" s="9"/>
      <c r="P70" s="8"/>
      <c r="Q70" s="8"/>
      <c r="R70" s="8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</row>
    <row r="71" spans="1:65" s="15" customFormat="1" ht="16.5" customHeight="1" x14ac:dyDescent="0.2">
      <c r="A71" s="151" t="s">
        <v>23</v>
      </c>
      <c r="B71" s="202"/>
      <c r="C71" s="152"/>
      <c r="D71" s="152"/>
      <c r="E71" s="297"/>
      <c r="F71" s="243"/>
      <c r="G71" s="57"/>
      <c r="H71" s="85"/>
      <c r="I71" s="18"/>
      <c r="J71" s="18"/>
      <c r="K71" s="8"/>
      <c r="L71" s="10"/>
      <c r="M71" s="8"/>
      <c r="N71" s="8"/>
      <c r="O71" s="9"/>
      <c r="P71" s="8"/>
      <c r="Q71" s="8"/>
      <c r="R71" s="8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</row>
    <row r="72" spans="1:65" s="15" customFormat="1" ht="16.5" customHeight="1" x14ac:dyDescent="0.2">
      <c r="A72" s="151" t="s">
        <v>39</v>
      </c>
      <c r="B72" s="202"/>
      <c r="C72" s="152"/>
      <c r="D72" s="152"/>
      <c r="E72" s="297"/>
      <c r="F72" s="243"/>
      <c r="G72" s="57"/>
      <c r="H72" s="85"/>
      <c r="I72" s="18"/>
      <c r="J72" s="18"/>
      <c r="K72" s="8"/>
      <c r="L72" s="10"/>
      <c r="M72" s="8"/>
      <c r="N72" s="8"/>
      <c r="O72" s="9"/>
      <c r="P72" s="8"/>
      <c r="Q72" s="8"/>
      <c r="R72" s="8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</row>
    <row r="73" spans="1:65" s="15" customFormat="1" ht="16.5" customHeight="1" x14ac:dyDescent="0.2">
      <c r="A73" s="137" t="s">
        <v>24</v>
      </c>
      <c r="B73" s="150">
        <f>B8</f>
        <v>881960.81</v>
      </c>
      <c r="C73" s="150">
        <f>C8</f>
        <v>2841512.3</v>
      </c>
      <c r="D73" s="122">
        <f>E73-C73</f>
        <v>-44458.279999999795</v>
      </c>
      <c r="E73" s="296">
        <f>E8</f>
        <v>2797054.02</v>
      </c>
      <c r="F73" s="30">
        <f>F48</f>
        <v>2834450</v>
      </c>
      <c r="G73" s="57"/>
      <c r="H73" s="85"/>
      <c r="I73" s="18"/>
      <c r="J73" s="18"/>
      <c r="K73" s="8"/>
      <c r="L73" s="10"/>
      <c r="M73" s="8"/>
      <c r="N73" s="8"/>
      <c r="O73" s="9"/>
      <c r="P73" s="8"/>
      <c r="Q73" s="8"/>
      <c r="R73" s="8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</row>
    <row r="74" spans="1:65" s="15" customFormat="1" ht="16.5" customHeight="1" x14ac:dyDescent="0.2">
      <c r="A74" s="137" t="s">
        <v>25</v>
      </c>
      <c r="B74" s="150">
        <f>B45</f>
        <v>0</v>
      </c>
      <c r="C74" s="150">
        <f>C45</f>
        <v>0</v>
      </c>
      <c r="D74" s="122">
        <f>E74-C74</f>
        <v>0</v>
      </c>
      <c r="E74" s="296">
        <f>E45</f>
        <v>0</v>
      </c>
      <c r="F74" s="150">
        <f>F45</f>
        <v>0</v>
      </c>
      <c r="G74" s="57"/>
      <c r="H74" s="85"/>
      <c r="I74" s="18"/>
      <c r="J74" s="18"/>
      <c r="K74" s="8"/>
      <c r="L74" s="10"/>
      <c r="M74" s="8"/>
      <c r="N74" s="8"/>
      <c r="O74" s="9"/>
      <c r="P74" s="8"/>
      <c r="Q74" s="8"/>
      <c r="R74" s="8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</row>
    <row r="75" spans="1:65" s="15" customFormat="1" ht="16.5" customHeight="1" x14ac:dyDescent="0.2">
      <c r="A75" s="153" t="s">
        <v>40</v>
      </c>
      <c r="B75" s="150">
        <f>B73+B74</f>
        <v>881960.81</v>
      </c>
      <c r="C75" s="150">
        <f>C73+C74</f>
        <v>2841512.3</v>
      </c>
      <c r="D75" s="122">
        <f>E75-C75</f>
        <v>-44458.279999999795</v>
      </c>
      <c r="E75" s="296">
        <f>E73+E74</f>
        <v>2797054.02</v>
      </c>
      <c r="F75" s="30">
        <f>F73+F74</f>
        <v>2834450</v>
      </c>
      <c r="G75" s="57"/>
      <c r="H75" s="85"/>
      <c r="I75" s="18"/>
      <c r="J75" s="18"/>
      <c r="K75" s="8"/>
      <c r="L75" s="10"/>
      <c r="M75" s="8"/>
      <c r="N75" s="8"/>
      <c r="O75" s="9"/>
      <c r="P75" s="8"/>
      <c r="Q75" s="8"/>
      <c r="R75" s="8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</row>
    <row r="76" spans="1:65" s="15" customFormat="1" ht="16.5" customHeight="1" x14ac:dyDescent="0.2">
      <c r="A76" s="151" t="s">
        <v>42</v>
      </c>
      <c r="B76" s="150"/>
      <c r="C76" s="150"/>
      <c r="D76" s="122"/>
      <c r="E76" s="296"/>
      <c r="F76" s="30"/>
      <c r="G76" s="57"/>
      <c r="H76" s="85"/>
      <c r="I76" s="18"/>
      <c r="J76" s="18"/>
      <c r="K76" s="8"/>
      <c r="L76" s="10"/>
      <c r="M76" s="8"/>
      <c r="N76" s="8"/>
      <c r="O76" s="9"/>
      <c r="P76" s="8"/>
      <c r="Q76" s="8"/>
      <c r="R76" s="8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</row>
    <row r="77" spans="1:65" s="15" customFormat="1" ht="16.5" customHeight="1" x14ac:dyDescent="0.2">
      <c r="A77" s="137" t="s">
        <v>24</v>
      </c>
      <c r="B77" s="150">
        <f>B53</f>
        <v>0</v>
      </c>
      <c r="C77" s="150">
        <f>C53</f>
        <v>0</v>
      </c>
      <c r="D77" s="122">
        <f t="shared" ref="D77:D83" si="10">E77-C77</f>
        <v>0</v>
      </c>
      <c r="E77" s="296">
        <f>E53</f>
        <v>0</v>
      </c>
      <c r="F77" s="30">
        <f>F53</f>
        <v>0</v>
      </c>
      <c r="G77" s="57"/>
      <c r="H77" s="85"/>
      <c r="I77" s="18"/>
      <c r="J77" s="18"/>
      <c r="K77" s="8"/>
      <c r="L77" s="10"/>
      <c r="M77" s="8"/>
      <c r="N77" s="8"/>
      <c r="O77" s="9"/>
      <c r="P77" s="8"/>
      <c r="Q77" s="8"/>
      <c r="R77" s="8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</row>
    <row r="78" spans="1:65" s="15" customFormat="1" ht="16.5" customHeight="1" x14ac:dyDescent="0.2">
      <c r="A78" s="137" t="s">
        <v>25</v>
      </c>
      <c r="B78" s="150">
        <f>B67</f>
        <v>0</v>
      </c>
      <c r="C78" s="150">
        <f>C67</f>
        <v>0</v>
      </c>
      <c r="D78" s="122">
        <f t="shared" si="10"/>
        <v>0</v>
      </c>
      <c r="E78" s="296">
        <f>E67</f>
        <v>0</v>
      </c>
      <c r="F78" s="150">
        <f>F67</f>
        <v>0</v>
      </c>
      <c r="G78" s="57"/>
      <c r="H78" s="85"/>
      <c r="I78" s="18"/>
      <c r="J78" s="18"/>
      <c r="K78" s="8"/>
      <c r="L78" s="10"/>
      <c r="M78" s="8"/>
      <c r="N78" s="8"/>
      <c r="O78" s="9"/>
      <c r="P78" s="8"/>
      <c r="Q78" s="8"/>
      <c r="R78" s="8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</row>
    <row r="79" spans="1:65" s="15" customFormat="1" ht="16.5" customHeight="1" x14ac:dyDescent="0.2">
      <c r="A79" s="153" t="s">
        <v>43</v>
      </c>
      <c r="B79" s="150">
        <f>B77+B78</f>
        <v>0</v>
      </c>
      <c r="C79" s="150">
        <f>C77+C78</f>
        <v>0</v>
      </c>
      <c r="D79" s="122">
        <f t="shared" si="10"/>
        <v>0</v>
      </c>
      <c r="E79" s="296">
        <f>E77+E78</f>
        <v>0</v>
      </c>
      <c r="F79" s="30">
        <f>F77+F78</f>
        <v>0</v>
      </c>
      <c r="G79" s="57"/>
      <c r="H79" s="85"/>
      <c r="I79" s="18"/>
      <c r="J79" s="18"/>
      <c r="K79" s="8"/>
      <c r="L79" s="10"/>
      <c r="M79" s="8"/>
      <c r="N79" s="8"/>
      <c r="O79" s="9"/>
      <c r="P79" s="8"/>
      <c r="Q79" s="8"/>
      <c r="R79" s="8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</row>
    <row r="80" spans="1:65" s="5" customFormat="1" ht="16.5" customHeight="1" x14ac:dyDescent="0.2">
      <c r="A80" s="154" t="s">
        <v>6</v>
      </c>
      <c r="B80" s="155">
        <f>B75+B79</f>
        <v>881960.81</v>
      </c>
      <c r="C80" s="155">
        <f>C75+C79</f>
        <v>2841512.3</v>
      </c>
      <c r="D80" s="156">
        <f t="shared" si="10"/>
        <v>-44458.279999999795</v>
      </c>
      <c r="E80" s="87">
        <f>E75+E79</f>
        <v>2797054.02</v>
      </c>
      <c r="F80" s="99">
        <f>F75+F79</f>
        <v>2834450</v>
      </c>
      <c r="G80" s="58"/>
      <c r="H80" s="75"/>
      <c r="I80" s="17"/>
      <c r="J80" s="17"/>
      <c r="L80" s="10"/>
      <c r="M80" s="12"/>
      <c r="N80" s="12"/>
      <c r="O80" s="12"/>
      <c r="P80" s="12"/>
      <c r="Q80" s="12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</row>
    <row r="81" spans="1:65" s="5" customFormat="1" ht="16.5" customHeight="1" x14ac:dyDescent="0.2">
      <c r="A81" s="158" t="s">
        <v>26</v>
      </c>
      <c r="B81" s="155">
        <f>B70</f>
        <v>350000</v>
      </c>
      <c r="C81" s="155">
        <f>C70</f>
        <v>1750000</v>
      </c>
      <c r="D81" s="156">
        <f t="shared" si="10"/>
        <v>200000</v>
      </c>
      <c r="E81" s="87">
        <f>E70</f>
        <v>1950000</v>
      </c>
      <c r="F81" s="87">
        <f>F70</f>
        <v>1900000</v>
      </c>
      <c r="G81" s="58"/>
      <c r="H81" s="75"/>
      <c r="I81" s="17"/>
      <c r="J81" s="17"/>
      <c r="L81" s="10"/>
      <c r="M81" s="12"/>
      <c r="N81" s="12"/>
      <c r="O81" s="12"/>
      <c r="P81" s="12"/>
      <c r="Q81" s="12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</row>
    <row r="82" spans="1:65" s="5" customFormat="1" ht="16.5" customHeight="1" x14ac:dyDescent="0.2">
      <c r="A82" s="154" t="s">
        <v>13</v>
      </c>
      <c r="B82" s="159">
        <v>0</v>
      </c>
      <c r="C82" s="313">
        <f>194472.72</f>
        <v>194472.72</v>
      </c>
      <c r="D82" s="156">
        <f t="shared" si="10"/>
        <v>-84488.84</v>
      </c>
      <c r="E82" s="87">
        <v>109983.88</v>
      </c>
      <c r="F82" s="244">
        <v>0</v>
      </c>
      <c r="G82" s="58"/>
      <c r="H82" s="75"/>
      <c r="I82" s="17"/>
      <c r="J82" s="17"/>
      <c r="L82" s="10"/>
      <c r="M82" s="12"/>
      <c r="N82" s="12"/>
      <c r="O82" s="12"/>
      <c r="P82" s="12"/>
      <c r="Q82" s="12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</row>
    <row r="83" spans="1:65" s="5" customFormat="1" ht="16.5" customHeight="1" x14ac:dyDescent="0.2">
      <c r="A83" s="160" t="s">
        <v>4</v>
      </c>
      <c r="B83" s="141">
        <f>B80+B81</f>
        <v>1231960.81</v>
      </c>
      <c r="C83" s="141">
        <f>C80+C81+C82</f>
        <v>4785985.0199999996</v>
      </c>
      <c r="D83" s="122">
        <f t="shared" si="10"/>
        <v>71052.879999999888</v>
      </c>
      <c r="E83" s="296">
        <f>E80+E81+E82</f>
        <v>4857037.8999999994</v>
      </c>
      <c r="F83" s="30">
        <f>F80+F81</f>
        <v>4734450</v>
      </c>
      <c r="G83" s="30"/>
      <c r="H83" s="30"/>
      <c r="L83" s="10"/>
      <c r="O83" s="7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</row>
    <row r="84" spans="1:65" ht="15" customHeight="1" x14ac:dyDescent="0.2">
      <c r="A84" s="33"/>
      <c r="B84" s="215"/>
      <c r="C84" s="203"/>
      <c r="D84" s="34"/>
      <c r="E84" s="298"/>
      <c r="F84" s="203"/>
      <c r="G84" s="1"/>
      <c r="H84" s="1"/>
      <c r="I84" s="1"/>
      <c r="J84" s="1"/>
      <c r="L84" s="10"/>
    </row>
    <row r="85" spans="1:65" ht="15" customHeight="1" x14ac:dyDescent="0.2">
      <c r="A85" s="35"/>
      <c r="B85" s="216"/>
      <c r="C85" s="203"/>
      <c r="D85" s="34"/>
      <c r="E85" s="298"/>
      <c r="F85" s="203"/>
      <c r="G85" s="1"/>
      <c r="H85" s="1"/>
      <c r="I85" s="1"/>
      <c r="J85" s="1"/>
      <c r="L85" s="10"/>
    </row>
    <row r="86" spans="1:65" ht="15" customHeight="1" x14ac:dyDescent="0.2">
      <c r="A86" s="33"/>
      <c r="B86" s="216"/>
      <c r="C86" s="203"/>
      <c r="D86" s="34"/>
      <c r="E86" s="298"/>
      <c r="F86" s="203"/>
      <c r="G86" s="1"/>
      <c r="H86" s="1"/>
      <c r="I86" s="1"/>
      <c r="J86" s="1"/>
      <c r="L86" s="10"/>
    </row>
    <row r="87" spans="1:65" x14ac:dyDescent="0.2">
      <c r="A87" s="33"/>
      <c r="B87" s="216"/>
      <c r="C87" s="203"/>
      <c r="D87" s="34"/>
      <c r="E87" s="298"/>
      <c r="F87" s="203"/>
      <c r="G87" s="1"/>
      <c r="H87" s="1"/>
      <c r="I87" s="1"/>
      <c r="J87" s="1"/>
      <c r="L87" s="10"/>
      <c r="O87" s="3"/>
    </row>
    <row r="88" spans="1:65" x14ac:dyDescent="0.2">
      <c r="C88" s="204"/>
      <c r="D88" s="229"/>
      <c r="E88" s="299"/>
      <c r="F88" s="204"/>
      <c r="G88" s="1"/>
      <c r="H88" s="1"/>
      <c r="I88" s="1"/>
      <c r="J88" s="1"/>
      <c r="L88" s="10"/>
      <c r="O88" s="3"/>
    </row>
    <row r="89" spans="1:65" x14ac:dyDescent="0.2">
      <c r="C89" s="204"/>
      <c r="D89" s="229"/>
      <c r="E89" s="299"/>
      <c r="F89" s="204"/>
      <c r="G89" s="1"/>
      <c r="H89" s="1"/>
      <c r="I89" s="1"/>
      <c r="J89" s="1"/>
      <c r="L89" s="10"/>
      <c r="O89" s="3"/>
    </row>
    <row r="90" spans="1:65" x14ac:dyDescent="0.2">
      <c r="C90" s="204"/>
      <c r="D90" s="229"/>
      <c r="E90" s="299"/>
      <c r="F90" s="204"/>
      <c r="G90" s="1"/>
      <c r="H90" s="1"/>
      <c r="I90" s="1"/>
      <c r="J90" s="1"/>
      <c r="L90" s="10"/>
      <c r="O90" s="3"/>
    </row>
    <row r="91" spans="1:65" x14ac:dyDescent="0.2">
      <c r="C91" s="204"/>
      <c r="D91" s="229"/>
      <c r="E91" s="299"/>
      <c r="F91" s="204"/>
      <c r="G91" s="1"/>
      <c r="H91" s="1"/>
      <c r="I91" s="1"/>
      <c r="J91" s="1"/>
      <c r="L91" s="10"/>
      <c r="O91" s="3"/>
    </row>
    <row r="92" spans="1:65" x14ac:dyDescent="0.2">
      <c r="C92" s="204"/>
      <c r="D92" s="229"/>
      <c r="E92" s="299"/>
      <c r="F92" s="204"/>
      <c r="G92" s="1"/>
      <c r="H92" s="1"/>
      <c r="I92" s="1"/>
      <c r="J92" s="1"/>
      <c r="L92" s="10"/>
      <c r="O92" s="3"/>
    </row>
    <row r="93" spans="1:65" x14ac:dyDescent="0.2">
      <c r="C93" s="204"/>
      <c r="D93" s="229"/>
      <c r="E93" s="299"/>
      <c r="F93" s="204"/>
      <c r="G93" s="1"/>
      <c r="H93" s="1"/>
      <c r="I93" s="1"/>
      <c r="J93" s="1"/>
      <c r="L93" s="10"/>
      <c r="O93" s="3"/>
    </row>
    <row r="94" spans="1:65" x14ac:dyDescent="0.2">
      <c r="C94" s="204"/>
      <c r="D94" s="229"/>
      <c r="E94" s="299"/>
      <c r="F94" s="204"/>
      <c r="G94" s="1"/>
      <c r="H94" s="1"/>
      <c r="I94" s="1"/>
      <c r="J94" s="1"/>
      <c r="L94" s="10"/>
      <c r="O94" s="3"/>
    </row>
    <row r="95" spans="1:65" x14ac:dyDescent="0.2">
      <c r="C95" s="204"/>
      <c r="D95" s="229"/>
      <c r="E95" s="299"/>
      <c r="F95" s="204"/>
      <c r="G95" s="1"/>
      <c r="H95" s="1"/>
      <c r="I95" s="1"/>
      <c r="J95" s="1"/>
      <c r="L95" s="10"/>
      <c r="O95" s="3"/>
    </row>
    <row r="96" spans="1:65" x14ac:dyDescent="0.2">
      <c r="C96" s="204"/>
      <c r="D96" s="229"/>
      <c r="E96" s="299"/>
      <c r="F96" s="204"/>
      <c r="G96" s="1"/>
      <c r="H96" s="1"/>
      <c r="I96" s="1"/>
      <c r="J96" s="1"/>
      <c r="L96" s="10"/>
      <c r="O96" s="3"/>
    </row>
    <row r="97" spans="2:15" x14ac:dyDescent="0.2">
      <c r="C97" s="204"/>
      <c r="D97" s="229"/>
      <c r="E97" s="299"/>
      <c r="F97" s="204"/>
      <c r="G97" s="1"/>
      <c r="H97" s="1"/>
      <c r="I97" s="1"/>
      <c r="J97" s="1"/>
      <c r="L97" s="10"/>
      <c r="O97" s="3"/>
    </row>
    <row r="98" spans="2:15" x14ac:dyDescent="0.2">
      <c r="C98" s="204"/>
      <c r="D98" s="229"/>
      <c r="E98" s="299"/>
      <c r="F98" s="204"/>
      <c r="G98" s="1"/>
      <c r="H98" s="1"/>
      <c r="I98" s="1"/>
      <c r="J98" s="1"/>
      <c r="L98" s="10"/>
      <c r="O98" s="3"/>
    </row>
    <row r="99" spans="2:15" x14ac:dyDescent="0.2">
      <c r="C99" s="204"/>
      <c r="D99" s="229"/>
      <c r="E99" s="299"/>
      <c r="F99" s="204"/>
      <c r="G99" s="1"/>
      <c r="H99" s="1"/>
      <c r="I99" s="1"/>
      <c r="J99" s="1"/>
      <c r="O99" s="3"/>
    </row>
    <row r="100" spans="2:15" x14ac:dyDescent="0.2">
      <c r="C100" s="204"/>
      <c r="D100" s="229"/>
      <c r="E100" s="299"/>
      <c r="F100" s="204"/>
      <c r="G100" s="1"/>
      <c r="H100" s="1"/>
      <c r="I100" s="1"/>
      <c r="J100" s="1"/>
      <c r="O100" s="3"/>
    </row>
    <row r="101" spans="2:15" x14ac:dyDescent="0.2">
      <c r="B101" s="3"/>
      <c r="C101" s="204"/>
      <c r="D101" s="229"/>
      <c r="E101" s="299"/>
      <c r="F101" s="204"/>
      <c r="G101" s="1"/>
      <c r="H101" s="1"/>
      <c r="I101" s="1"/>
      <c r="J101" s="1"/>
      <c r="O101" s="3"/>
    </row>
    <row r="102" spans="2:15" x14ac:dyDescent="0.2">
      <c r="B102" s="3"/>
      <c r="C102" s="204"/>
      <c r="D102" s="229"/>
      <c r="E102" s="299"/>
      <c r="F102" s="204"/>
      <c r="G102" s="1"/>
      <c r="H102" s="1"/>
      <c r="I102" s="1"/>
      <c r="J102" s="1"/>
      <c r="O102" s="3"/>
    </row>
    <row r="103" spans="2:15" x14ac:dyDescent="0.2">
      <c r="B103" s="3"/>
      <c r="C103" s="204"/>
      <c r="D103" s="229"/>
      <c r="E103" s="299"/>
      <c r="F103" s="204"/>
      <c r="G103" s="1"/>
      <c r="H103" s="1"/>
      <c r="I103" s="1"/>
      <c r="J103" s="1"/>
      <c r="O103" s="3"/>
    </row>
    <row r="104" spans="2:15" x14ac:dyDescent="0.2">
      <c r="B104" s="3"/>
      <c r="C104" s="204"/>
      <c r="D104" s="229"/>
      <c r="E104" s="299"/>
      <c r="F104" s="204"/>
      <c r="G104" s="1"/>
      <c r="H104" s="1"/>
      <c r="I104" s="1"/>
      <c r="J104" s="1"/>
      <c r="O104" s="3"/>
    </row>
    <row r="105" spans="2:15" x14ac:dyDescent="0.2">
      <c r="B105" s="3"/>
      <c r="C105" s="204"/>
      <c r="D105" s="229"/>
      <c r="E105" s="299"/>
      <c r="F105" s="204"/>
      <c r="G105" s="1"/>
      <c r="H105" s="1"/>
      <c r="I105" s="1"/>
      <c r="J105" s="1"/>
      <c r="O105" s="3"/>
    </row>
    <row r="106" spans="2:15" x14ac:dyDescent="0.2">
      <c r="B106" s="3"/>
      <c r="C106" s="204"/>
      <c r="D106" s="229"/>
      <c r="E106" s="299"/>
      <c r="F106" s="204"/>
      <c r="G106" s="1"/>
      <c r="H106" s="1"/>
      <c r="I106" s="1"/>
      <c r="J106" s="1"/>
      <c r="O106" s="3"/>
    </row>
    <row r="107" spans="2:15" x14ac:dyDescent="0.2">
      <c r="B107" s="3"/>
      <c r="C107" s="204"/>
      <c r="D107" s="229"/>
      <c r="E107" s="299"/>
      <c r="F107" s="204"/>
      <c r="G107" s="1"/>
      <c r="H107" s="1"/>
      <c r="I107" s="1"/>
      <c r="J107" s="1"/>
      <c r="O107" s="3"/>
    </row>
    <row r="108" spans="2:15" x14ac:dyDescent="0.2">
      <c r="B108" s="3"/>
      <c r="C108" s="204"/>
      <c r="D108" s="229"/>
      <c r="E108" s="299"/>
      <c r="F108" s="204"/>
      <c r="G108" s="1"/>
      <c r="H108" s="1"/>
      <c r="I108" s="1"/>
      <c r="J108" s="1"/>
      <c r="O108" s="3"/>
    </row>
    <row r="109" spans="2:15" x14ac:dyDescent="0.2">
      <c r="B109" s="3"/>
      <c r="C109" s="204"/>
      <c r="D109" s="229"/>
      <c r="E109" s="299"/>
      <c r="F109" s="204"/>
      <c r="G109" s="1"/>
      <c r="H109" s="1"/>
      <c r="I109" s="1"/>
      <c r="J109" s="1"/>
      <c r="O109" s="3"/>
    </row>
    <row r="110" spans="2:15" x14ac:dyDescent="0.2">
      <c r="B110" s="3"/>
      <c r="C110" s="204"/>
      <c r="D110" s="229"/>
      <c r="E110" s="299"/>
      <c r="F110" s="204"/>
      <c r="G110" s="1"/>
      <c r="H110" s="1"/>
      <c r="I110" s="1"/>
      <c r="J110" s="1"/>
      <c r="O110" s="3"/>
    </row>
  </sheetData>
  <mergeCells count="2">
    <mergeCell ref="A1:F1"/>
    <mergeCell ref="G2:H3"/>
  </mergeCells>
  <phoneticPr fontId="24" type="noConversion"/>
  <printOptions horizontalCentered="1"/>
  <pageMargins left="0.23622047244094491" right="0.23622047244094491" top="1.3779527559055118" bottom="1.1811023622047245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1"/>
  <sheetViews>
    <sheetView tabSelected="1" zoomScale="130" zoomScaleNormal="130" workbookViewId="0">
      <selection activeCell="M118" sqref="M118"/>
    </sheetView>
  </sheetViews>
  <sheetFormatPr defaultRowHeight="12.75" x14ac:dyDescent="0.2"/>
  <cols>
    <col min="1" max="1" width="36.5703125" style="47" customWidth="1"/>
    <col min="2" max="2" width="13.42578125" style="298" customWidth="1"/>
    <col min="3" max="3" width="12.5703125" style="203" customWidth="1"/>
    <col min="4" max="4" width="12.140625" style="48" customWidth="1"/>
    <col min="5" max="5" width="12.85546875" style="203" customWidth="1"/>
    <col min="6" max="6" width="14" style="203" customWidth="1"/>
    <col min="7" max="7" width="14.85546875" style="36" hidden="1" customWidth="1"/>
    <col min="8" max="8" width="15.28515625" style="34" hidden="1" customWidth="1"/>
    <col min="9" max="9" width="10" style="34" bestFit="1" customWidth="1"/>
    <col min="10" max="16384" width="9.140625" style="34"/>
  </cols>
  <sheetData>
    <row r="1" spans="1:14" ht="18.75" x14ac:dyDescent="0.3">
      <c r="A1" s="325" t="s">
        <v>10</v>
      </c>
      <c r="B1" s="328"/>
      <c r="C1" s="328"/>
      <c r="D1" s="328"/>
      <c r="E1" s="328"/>
      <c r="F1" s="327"/>
      <c r="G1" s="76"/>
      <c r="H1" s="77"/>
    </row>
    <row r="2" spans="1:14" ht="15.75" x14ac:dyDescent="0.25">
      <c r="A2" s="323" t="s">
        <v>31</v>
      </c>
      <c r="B2" s="324"/>
      <c r="C2" s="324"/>
      <c r="D2" s="324"/>
      <c r="E2" s="324"/>
      <c r="F2" s="217"/>
      <c r="G2" s="329"/>
      <c r="H2" s="330"/>
    </row>
    <row r="3" spans="1:14" s="33" customFormat="1" x14ac:dyDescent="0.2">
      <c r="A3" s="161"/>
      <c r="B3" s="218"/>
      <c r="C3" s="219"/>
      <c r="D3" s="162"/>
      <c r="E3" s="220"/>
      <c r="F3" s="220"/>
      <c r="G3" s="331"/>
      <c r="H3" s="332"/>
    </row>
    <row r="4" spans="1:14" s="38" customFormat="1" ht="33.75" x14ac:dyDescent="0.2">
      <c r="A4" s="163" t="s">
        <v>8</v>
      </c>
      <c r="B4" s="110" t="s">
        <v>200</v>
      </c>
      <c r="C4" s="111" t="s">
        <v>197</v>
      </c>
      <c r="D4" s="164" t="s">
        <v>9</v>
      </c>
      <c r="E4" s="165" t="s">
        <v>198</v>
      </c>
      <c r="F4" s="165" t="s">
        <v>199</v>
      </c>
      <c r="G4" s="60"/>
      <c r="H4" s="60"/>
    </row>
    <row r="5" spans="1:14" s="38" customFormat="1" ht="11.25" x14ac:dyDescent="0.2">
      <c r="A5" s="166"/>
      <c r="B5" s="112" t="s">
        <v>0</v>
      </c>
      <c r="C5" s="112" t="s">
        <v>1</v>
      </c>
      <c r="D5" s="112" t="s">
        <v>16</v>
      </c>
      <c r="E5" s="112" t="s">
        <v>17</v>
      </c>
      <c r="F5" s="112" t="s">
        <v>2</v>
      </c>
      <c r="G5" s="73"/>
      <c r="H5" s="73"/>
    </row>
    <row r="6" spans="1:14" s="39" customFormat="1" x14ac:dyDescent="0.2">
      <c r="A6" s="167" t="s">
        <v>78</v>
      </c>
      <c r="B6" s="168">
        <f>SUM(B7+B20+B39+B55+B60+B64+B69+B79)</f>
        <v>1113061.8800000001</v>
      </c>
      <c r="C6" s="168">
        <f>SUM(C7+C20+C39+C55+C60+C64+C69+C79)</f>
        <v>2327785.59</v>
      </c>
      <c r="D6" s="168">
        <f>SUM(D7+D20+D39+D55+D60+D64+D69+D79)</f>
        <v>-141039.89999999997</v>
      </c>
      <c r="E6" s="168">
        <f>SUM(E7+E20+E39+E55+E60+E64+E69+E79)</f>
        <v>2186745.69</v>
      </c>
      <c r="F6" s="141">
        <f>SUM(F7+F20+F39+F55+F60+F64+F69+F79)</f>
        <v>2152208.5700000003</v>
      </c>
      <c r="G6" s="31"/>
      <c r="H6" s="31"/>
    </row>
    <row r="7" spans="1:14" s="37" customFormat="1" x14ac:dyDescent="0.2">
      <c r="A7" s="169" t="s">
        <v>79</v>
      </c>
      <c r="B7" s="170">
        <f>SUM(B8:B19)</f>
        <v>798784.55</v>
      </c>
      <c r="C7" s="170">
        <f>SUM(C8:C19)</f>
        <v>861700</v>
      </c>
      <c r="D7" s="128">
        <f t="shared" ref="D7:D42" si="0">E7-C7</f>
        <v>71752</v>
      </c>
      <c r="E7" s="170">
        <f>SUM(E8:E19)</f>
        <v>933452</v>
      </c>
      <c r="F7" s="171">
        <f>SUM(F8:F19)</f>
        <v>905848.55</v>
      </c>
      <c r="G7" s="40"/>
      <c r="H7" s="40"/>
      <c r="I7" s="39"/>
    </row>
    <row r="8" spans="1:14" x14ac:dyDescent="0.2">
      <c r="A8" s="131" t="s">
        <v>80</v>
      </c>
      <c r="B8" s="311">
        <v>3800</v>
      </c>
      <c r="C8" s="106">
        <v>488350</v>
      </c>
      <c r="D8" s="104">
        <f t="shared" si="0"/>
        <v>48618</v>
      </c>
      <c r="E8" s="106">
        <v>536968</v>
      </c>
      <c r="F8" s="106">
        <v>536968</v>
      </c>
      <c r="G8" s="67"/>
      <c r="H8" s="67"/>
      <c r="I8" s="39"/>
      <c r="J8" s="37"/>
    </row>
    <row r="9" spans="1:14" x14ac:dyDescent="0.2">
      <c r="A9" s="131" t="s">
        <v>81</v>
      </c>
      <c r="B9" s="311">
        <v>41000</v>
      </c>
      <c r="C9" s="106">
        <v>147850</v>
      </c>
      <c r="D9" s="104">
        <f t="shared" ref="D9:D13" si="1">E9-C9</f>
        <v>8120</v>
      </c>
      <c r="E9" s="106">
        <v>155970</v>
      </c>
      <c r="F9" s="106">
        <v>153000</v>
      </c>
      <c r="G9" s="67"/>
      <c r="H9" s="67"/>
      <c r="I9" s="39"/>
      <c r="J9" s="37"/>
    </row>
    <row r="10" spans="1:14" x14ac:dyDescent="0.2">
      <c r="A10" s="131" t="s">
        <v>82</v>
      </c>
      <c r="B10" s="311">
        <v>150</v>
      </c>
      <c r="C10" s="106">
        <v>6500</v>
      </c>
      <c r="D10" s="104">
        <f t="shared" si="1"/>
        <v>2610</v>
      </c>
      <c r="E10" s="106">
        <v>9110</v>
      </c>
      <c r="F10" s="106">
        <v>8600</v>
      </c>
      <c r="G10" s="101"/>
      <c r="H10" s="101"/>
      <c r="I10" s="39"/>
      <c r="J10" s="37"/>
    </row>
    <row r="11" spans="1:14" x14ac:dyDescent="0.2">
      <c r="A11" s="131" t="s">
        <v>101</v>
      </c>
      <c r="B11" s="311">
        <v>652947</v>
      </c>
      <c r="C11" s="106">
        <v>58100</v>
      </c>
      <c r="D11" s="104">
        <f t="shared" si="1"/>
        <v>3622</v>
      </c>
      <c r="E11" s="106">
        <v>61722</v>
      </c>
      <c r="F11" s="106">
        <v>42000</v>
      </c>
      <c r="G11" s="67"/>
      <c r="H11" s="67"/>
      <c r="I11" s="39"/>
      <c r="J11" s="37"/>
    </row>
    <row r="12" spans="1:14" x14ac:dyDescent="0.2">
      <c r="A12" s="129" t="s">
        <v>83</v>
      </c>
      <c r="B12" s="311">
        <v>0</v>
      </c>
      <c r="C12" s="106">
        <v>3500</v>
      </c>
      <c r="D12" s="105">
        <f t="shared" si="1"/>
        <v>1900</v>
      </c>
      <c r="E12" s="106">
        <v>5400</v>
      </c>
      <c r="F12" s="187">
        <v>5400</v>
      </c>
      <c r="G12" s="251"/>
      <c r="H12" s="67"/>
      <c r="I12" s="39"/>
      <c r="J12" s="37"/>
    </row>
    <row r="13" spans="1:14" x14ac:dyDescent="0.2">
      <c r="A13" s="131" t="s">
        <v>84</v>
      </c>
      <c r="B13" s="311">
        <v>80</v>
      </c>
      <c r="C13" s="106">
        <v>10500</v>
      </c>
      <c r="D13" s="104">
        <f t="shared" si="1"/>
        <v>1309</v>
      </c>
      <c r="E13" s="106">
        <v>11809</v>
      </c>
      <c r="F13" s="106">
        <v>11809</v>
      </c>
      <c r="G13" s="34"/>
      <c r="H13" s="67"/>
      <c r="I13" s="39"/>
      <c r="J13" s="37"/>
      <c r="K13" s="249"/>
      <c r="L13" s="247"/>
      <c r="M13" s="249"/>
      <c r="N13" s="249"/>
    </row>
    <row r="14" spans="1:14" x14ac:dyDescent="0.2">
      <c r="A14" s="131" t="s">
        <v>85</v>
      </c>
      <c r="B14" s="311">
        <v>1100</v>
      </c>
      <c r="C14" s="106">
        <v>3400</v>
      </c>
      <c r="D14" s="104">
        <f t="shared" si="0"/>
        <v>103</v>
      </c>
      <c r="E14" s="106">
        <v>3503</v>
      </c>
      <c r="F14" s="106">
        <v>3503</v>
      </c>
      <c r="G14" s="102"/>
      <c r="H14" s="101"/>
      <c r="I14" s="39"/>
      <c r="J14" s="37"/>
    </row>
    <row r="15" spans="1:14" x14ac:dyDescent="0.2">
      <c r="A15" s="131" t="s">
        <v>190</v>
      </c>
      <c r="B15" s="311">
        <v>6079</v>
      </c>
      <c r="C15" s="106">
        <v>1000</v>
      </c>
      <c r="D15" s="104">
        <f t="shared" ref="D15:D18" si="2">E15-C15</f>
        <v>300</v>
      </c>
      <c r="E15" s="106">
        <v>1300</v>
      </c>
      <c r="F15" s="106">
        <v>0</v>
      </c>
      <c r="G15" s="67"/>
      <c r="H15" s="67"/>
      <c r="I15" s="39"/>
      <c r="J15" s="37"/>
    </row>
    <row r="16" spans="1:14" x14ac:dyDescent="0.2">
      <c r="A16" s="131" t="s">
        <v>86</v>
      </c>
      <c r="B16" s="311">
        <v>91098.55</v>
      </c>
      <c r="C16" s="106">
        <v>128800</v>
      </c>
      <c r="D16" s="104">
        <f t="shared" ref="D16:D17" si="3">E16-C16</f>
        <v>3700</v>
      </c>
      <c r="E16" s="106">
        <v>132500</v>
      </c>
      <c r="F16" s="106">
        <v>130848.55</v>
      </c>
      <c r="G16" s="55"/>
      <c r="H16" s="100"/>
      <c r="I16" s="39"/>
      <c r="J16" s="37"/>
    </row>
    <row r="17" spans="1:14" x14ac:dyDescent="0.2">
      <c r="A17" s="131" t="s">
        <v>192</v>
      </c>
      <c r="B17" s="311">
        <v>80</v>
      </c>
      <c r="C17" s="106">
        <v>9700</v>
      </c>
      <c r="D17" s="104">
        <f t="shared" si="3"/>
        <v>900</v>
      </c>
      <c r="E17" s="106">
        <v>10600</v>
      </c>
      <c r="F17" s="106">
        <v>10600</v>
      </c>
      <c r="G17" s="67"/>
      <c r="H17" s="256"/>
      <c r="I17" s="39"/>
      <c r="J17" s="37"/>
    </row>
    <row r="18" spans="1:14" x14ac:dyDescent="0.2">
      <c r="A18" s="131" t="s">
        <v>193</v>
      </c>
      <c r="B18" s="311">
        <v>1150</v>
      </c>
      <c r="C18" s="106">
        <v>3100</v>
      </c>
      <c r="D18" s="104">
        <f t="shared" si="2"/>
        <v>170</v>
      </c>
      <c r="E18" s="106">
        <v>3270</v>
      </c>
      <c r="F18" s="106">
        <v>3120</v>
      </c>
      <c r="G18" s="55"/>
      <c r="H18" s="100"/>
      <c r="I18" s="39"/>
      <c r="J18" s="37"/>
    </row>
    <row r="19" spans="1:14" x14ac:dyDescent="0.2">
      <c r="A19" s="134" t="s">
        <v>194</v>
      </c>
      <c r="B19" s="312">
        <v>1300</v>
      </c>
      <c r="C19" s="107">
        <v>900</v>
      </c>
      <c r="D19" s="108">
        <f t="shared" ref="D19" si="4">E19-C19</f>
        <v>400</v>
      </c>
      <c r="E19" s="107">
        <v>1300</v>
      </c>
      <c r="F19" s="107">
        <v>0</v>
      </c>
      <c r="G19" s="55"/>
      <c r="H19" s="100"/>
      <c r="I19" s="39"/>
      <c r="J19" s="37"/>
    </row>
    <row r="20" spans="1:14" ht="12.75" customHeight="1" x14ac:dyDescent="0.2">
      <c r="A20" s="125" t="s">
        <v>87</v>
      </c>
      <c r="B20" s="118">
        <f>SUM(B21:B38)</f>
        <v>220900</v>
      </c>
      <c r="C20" s="173">
        <f>SUM(C21:C38)</f>
        <v>796600</v>
      </c>
      <c r="D20" s="128">
        <f t="shared" si="0"/>
        <v>-210700</v>
      </c>
      <c r="E20" s="173">
        <f>SUM(E21:E38)</f>
        <v>585900</v>
      </c>
      <c r="F20" s="173">
        <f>SUM(F21:F38)</f>
        <v>609300</v>
      </c>
      <c r="G20" s="40"/>
      <c r="H20" s="40"/>
      <c r="I20" s="39"/>
      <c r="J20" s="37"/>
    </row>
    <row r="21" spans="1:14" x14ac:dyDescent="0.2">
      <c r="A21" s="129" t="s">
        <v>88</v>
      </c>
      <c r="B21" s="311">
        <v>4200</v>
      </c>
      <c r="C21" s="106">
        <v>16600</v>
      </c>
      <c r="D21" s="104">
        <f t="shared" ref="D21:D30" si="5">E21-C21</f>
        <v>400</v>
      </c>
      <c r="E21" s="106">
        <v>17000</v>
      </c>
      <c r="F21" s="106">
        <v>15000</v>
      </c>
      <c r="G21" s="54"/>
      <c r="H21" s="101"/>
      <c r="I21" s="39"/>
      <c r="J21" s="37"/>
    </row>
    <row r="22" spans="1:14" x14ac:dyDescent="0.2">
      <c r="A22" s="129" t="s">
        <v>89</v>
      </c>
      <c r="B22" s="311">
        <v>9000</v>
      </c>
      <c r="C22" s="103">
        <v>85900</v>
      </c>
      <c r="D22" s="104">
        <f t="shared" si="5"/>
        <v>-43400</v>
      </c>
      <c r="E22" s="103">
        <v>42500</v>
      </c>
      <c r="F22" s="106">
        <v>45000</v>
      </c>
      <c r="G22" s="28"/>
      <c r="H22" s="67"/>
      <c r="I22" s="39"/>
      <c r="J22" s="37"/>
    </row>
    <row r="23" spans="1:14" x14ac:dyDescent="0.2">
      <c r="A23" s="129" t="s">
        <v>90</v>
      </c>
      <c r="B23" s="311">
        <v>10000</v>
      </c>
      <c r="C23" s="103">
        <v>66000</v>
      </c>
      <c r="D23" s="104">
        <f t="shared" si="5"/>
        <v>-1000</v>
      </c>
      <c r="E23" s="103">
        <v>65000</v>
      </c>
      <c r="F23" s="106">
        <v>60000</v>
      </c>
      <c r="G23" s="28"/>
      <c r="H23" s="67"/>
      <c r="I23" s="39"/>
      <c r="J23" s="37"/>
    </row>
    <row r="24" spans="1:14" x14ac:dyDescent="0.2">
      <c r="A24" s="129" t="s">
        <v>91</v>
      </c>
      <c r="B24" s="311">
        <v>8000</v>
      </c>
      <c r="C24" s="103">
        <v>27500</v>
      </c>
      <c r="D24" s="104">
        <f t="shared" si="5"/>
        <v>-850</v>
      </c>
      <c r="E24" s="103">
        <v>26650</v>
      </c>
      <c r="F24" s="106">
        <v>25000</v>
      </c>
      <c r="G24" s="28"/>
      <c r="H24" s="67"/>
      <c r="I24" s="39"/>
      <c r="J24" s="37"/>
    </row>
    <row r="25" spans="1:14" x14ac:dyDescent="0.2">
      <c r="A25" s="129" t="s">
        <v>92</v>
      </c>
      <c r="B25" s="311">
        <v>600</v>
      </c>
      <c r="C25" s="103">
        <v>6000</v>
      </c>
      <c r="D25" s="104">
        <f t="shared" si="5"/>
        <v>1500</v>
      </c>
      <c r="E25" s="103">
        <v>7500</v>
      </c>
      <c r="F25" s="106">
        <v>6000</v>
      </c>
      <c r="G25" s="28"/>
      <c r="H25" s="67"/>
      <c r="I25" s="39"/>
      <c r="J25" s="37"/>
    </row>
    <row r="26" spans="1:14" x14ac:dyDescent="0.2">
      <c r="A26" s="129" t="s">
        <v>93</v>
      </c>
      <c r="B26" s="311">
        <v>0</v>
      </c>
      <c r="C26" s="103">
        <v>15500</v>
      </c>
      <c r="D26" s="104">
        <f t="shared" si="5"/>
        <v>0</v>
      </c>
      <c r="E26" s="103">
        <v>15500</v>
      </c>
      <c r="F26" s="106">
        <v>15500</v>
      </c>
      <c r="G26" s="28"/>
      <c r="H26" s="67"/>
      <c r="I26" s="39"/>
      <c r="J26" s="37"/>
    </row>
    <row r="27" spans="1:14" x14ac:dyDescent="0.2">
      <c r="A27" s="129" t="s">
        <v>102</v>
      </c>
      <c r="B27" s="311">
        <v>600</v>
      </c>
      <c r="C27" s="103">
        <v>3100</v>
      </c>
      <c r="D27" s="104">
        <f t="shared" si="5"/>
        <v>-200</v>
      </c>
      <c r="E27" s="103">
        <v>2900</v>
      </c>
      <c r="F27" s="106">
        <v>2900</v>
      </c>
      <c r="G27" s="54"/>
      <c r="H27" s="101"/>
      <c r="I27" s="39"/>
      <c r="J27" s="37"/>
    </row>
    <row r="28" spans="1:14" x14ac:dyDescent="0.2">
      <c r="A28" s="129" t="s">
        <v>94</v>
      </c>
      <c r="B28" s="311">
        <v>200</v>
      </c>
      <c r="C28" s="103">
        <v>2000</v>
      </c>
      <c r="D28" s="104">
        <f t="shared" si="5"/>
        <v>-200</v>
      </c>
      <c r="E28" s="103">
        <v>1800</v>
      </c>
      <c r="F28" s="106">
        <v>1500</v>
      </c>
      <c r="G28" s="28"/>
      <c r="H28" s="67"/>
      <c r="I28" s="39"/>
      <c r="J28" s="37"/>
    </row>
    <row r="29" spans="1:14" x14ac:dyDescent="0.2">
      <c r="A29" s="131" t="s">
        <v>95</v>
      </c>
      <c r="B29" s="311">
        <v>0</v>
      </c>
      <c r="C29" s="103">
        <v>18750</v>
      </c>
      <c r="D29" s="104">
        <f t="shared" si="5"/>
        <v>-350</v>
      </c>
      <c r="E29" s="103">
        <v>18400</v>
      </c>
      <c r="F29" s="106">
        <v>18400</v>
      </c>
      <c r="G29" s="106">
        <v>11020</v>
      </c>
      <c r="H29" s="67"/>
      <c r="I29" s="39"/>
      <c r="J29" s="37"/>
      <c r="K29" s="252"/>
      <c r="L29" s="248"/>
      <c r="M29" s="252"/>
      <c r="N29" s="252"/>
    </row>
    <row r="30" spans="1:14" x14ac:dyDescent="0.2">
      <c r="A30" s="131" t="s">
        <v>98</v>
      </c>
      <c r="B30" s="311">
        <v>0</v>
      </c>
      <c r="C30" s="106">
        <v>48000</v>
      </c>
      <c r="D30" s="104">
        <f t="shared" si="5"/>
        <v>-48000</v>
      </c>
      <c r="E30" s="106">
        <v>0</v>
      </c>
      <c r="F30" s="106">
        <v>0</v>
      </c>
      <c r="G30" s="28"/>
      <c r="H30" s="67"/>
      <c r="I30" s="39"/>
      <c r="J30" s="37"/>
    </row>
    <row r="31" spans="1:14" x14ac:dyDescent="0.2">
      <c r="A31" s="129" t="s">
        <v>195</v>
      </c>
      <c r="B31" s="311">
        <v>0</v>
      </c>
      <c r="C31" s="103">
        <v>3000</v>
      </c>
      <c r="D31" s="104">
        <f t="shared" ref="D31:D32" si="6">E31-C31</f>
        <v>-50</v>
      </c>
      <c r="E31" s="103">
        <v>2950</v>
      </c>
      <c r="F31" s="106">
        <v>2500</v>
      </c>
      <c r="G31" s="28"/>
      <c r="H31" s="67"/>
      <c r="I31" s="39"/>
      <c r="J31" s="37"/>
      <c r="K31" s="252"/>
      <c r="L31" s="248"/>
      <c r="M31" s="252"/>
      <c r="N31" s="252"/>
    </row>
    <row r="32" spans="1:14" x14ac:dyDescent="0.2">
      <c r="A32" s="131" t="s">
        <v>103</v>
      </c>
      <c r="B32" s="311">
        <v>89300</v>
      </c>
      <c r="C32" s="106">
        <v>138000</v>
      </c>
      <c r="D32" s="104">
        <f t="shared" si="6"/>
        <v>4000</v>
      </c>
      <c r="E32" s="106">
        <v>142000</v>
      </c>
      <c r="F32" s="106">
        <v>180000</v>
      </c>
      <c r="G32" s="28"/>
      <c r="H32" s="67"/>
      <c r="I32" s="39"/>
      <c r="J32" s="37"/>
    </row>
    <row r="33" spans="1:14" x14ac:dyDescent="0.2">
      <c r="A33" s="131" t="s">
        <v>97</v>
      </c>
      <c r="B33" s="311">
        <v>33700</v>
      </c>
      <c r="C33" s="106">
        <v>70000</v>
      </c>
      <c r="D33" s="104">
        <f t="shared" si="0"/>
        <v>-32400</v>
      </c>
      <c r="E33" s="106">
        <v>37600</v>
      </c>
      <c r="F33" s="106">
        <v>55000</v>
      </c>
      <c r="G33" s="28"/>
      <c r="H33" s="67"/>
      <c r="I33" s="39"/>
      <c r="J33" s="37"/>
    </row>
    <row r="34" spans="1:14" x14ac:dyDescent="0.2">
      <c r="A34" s="131" t="s">
        <v>104</v>
      </c>
      <c r="B34" s="311">
        <v>33000</v>
      </c>
      <c r="C34" s="106">
        <v>37000</v>
      </c>
      <c r="D34" s="104">
        <f t="shared" ref="D34" si="7">E34-C34</f>
        <v>0</v>
      </c>
      <c r="E34" s="106">
        <v>37000</v>
      </c>
      <c r="F34" s="106">
        <v>50000</v>
      </c>
      <c r="G34" s="28"/>
      <c r="H34" s="67"/>
      <c r="I34" s="39"/>
      <c r="J34" s="37"/>
      <c r="K34" s="252"/>
      <c r="L34" s="248"/>
      <c r="M34" s="252"/>
      <c r="N34" s="252"/>
    </row>
    <row r="35" spans="1:14" x14ac:dyDescent="0.2">
      <c r="A35" s="131" t="s">
        <v>99</v>
      </c>
      <c r="B35" s="311">
        <v>7300</v>
      </c>
      <c r="C35" s="106">
        <v>72000</v>
      </c>
      <c r="D35" s="104">
        <f t="shared" si="0"/>
        <v>-400</v>
      </c>
      <c r="E35" s="106">
        <v>71600</v>
      </c>
      <c r="F35" s="106">
        <v>65000</v>
      </c>
      <c r="G35" s="28"/>
      <c r="H35" s="67"/>
      <c r="I35" s="39"/>
      <c r="J35" s="37"/>
    </row>
    <row r="36" spans="1:14" x14ac:dyDescent="0.2">
      <c r="A36" s="131" t="s">
        <v>100</v>
      </c>
      <c r="B36" s="311">
        <v>25000</v>
      </c>
      <c r="C36" s="106">
        <v>163000</v>
      </c>
      <c r="D36" s="104">
        <f>E36-C36</f>
        <v>-87000</v>
      </c>
      <c r="E36" s="106">
        <v>76000</v>
      </c>
      <c r="F36" s="106">
        <v>56000</v>
      </c>
      <c r="G36" s="28"/>
      <c r="H36" s="67"/>
      <c r="I36" s="39"/>
      <c r="J36" s="37"/>
    </row>
    <row r="37" spans="1:14" x14ac:dyDescent="0.2">
      <c r="A37" s="131" t="s">
        <v>96</v>
      </c>
      <c r="B37" s="311">
        <v>0</v>
      </c>
      <c r="C37" s="103">
        <v>4250</v>
      </c>
      <c r="D37" s="104">
        <f t="shared" ref="D37" si="8">E37-C37</f>
        <v>-2750</v>
      </c>
      <c r="E37" s="103">
        <v>1500</v>
      </c>
      <c r="F37" s="106">
        <v>1500</v>
      </c>
      <c r="G37" s="28"/>
      <c r="H37" s="67"/>
      <c r="I37" s="39"/>
      <c r="J37" s="37"/>
    </row>
    <row r="38" spans="1:14" x14ac:dyDescent="0.2">
      <c r="A38" s="131" t="s">
        <v>191</v>
      </c>
      <c r="B38" s="311">
        <v>0</v>
      </c>
      <c r="C38" s="103">
        <v>20000</v>
      </c>
      <c r="D38" s="104">
        <f t="shared" ref="D38" si="9">E38-C38</f>
        <v>0</v>
      </c>
      <c r="E38" s="103">
        <v>20000</v>
      </c>
      <c r="F38" s="106">
        <v>10000</v>
      </c>
      <c r="G38" s="28"/>
      <c r="H38" s="67"/>
      <c r="I38" s="39"/>
      <c r="J38" s="37"/>
    </row>
    <row r="39" spans="1:14" x14ac:dyDescent="0.2">
      <c r="A39" s="169" t="s">
        <v>105</v>
      </c>
      <c r="B39" s="170">
        <f>SUM(B40:B46)</f>
        <v>14660</v>
      </c>
      <c r="C39" s="170">
        <f>SUM(C40:C46)</f>
        <v>101100</v>
      </c>
      <c r="D39" s="126">
        <f t="shared" si="0"/>
        <v>9000</v>
      </c>
      <c r="E39" s="170">
        <f>SUM(E40:E46)</f>
        <v>110100</v>
      </c>
      <c r="F39" s="171">
        <f>SUM(F40:F46)</f>
        <v>90860</v>
      </c>
      <c r="G39" s="40"/>
      <c r="H39" s="40"/>
      <c r="I39" s="39"/>
      <c r="J39" s="37"/>
    </row>
    <row r="40" spans="1:14" x14ac:dyDescent="0.2">
      <c r="A40" s="131" t="s">
        <v>106</v>
      </c>
      <c r="B40" s="311">
        <v>1000</v>
      </c>
      <c r="C40" s="174">
        <v>13000</v>
      </c>
      <c r="D40" s="104">
        <f t="shared" si="0"/>
        <v>-7000</v>
      </c>
      <c r="E40" s="174">
        <v>6000</v>
      </c>
      <c r="F40" s="106">
        <v>6000</v>
      </c>
      <c r="G40" s="43"/>
      <c r="H40" s="67"/>
      <c r="I40" s="39"/>
      <c r="J40" s="37"/>
    </row>
    <row r="41" spans="1:14" x14ac:dyDescent="0.2">
      <c r="A41" s="131" t="s">
        <v>107</v>
      </c>
      <c r="B41" s="311">
        <v>0</v>
      </c>
      <c r="C41" s="174">
        <v>600</v>
      </c>
      <c r="D41" s="104">
        <f t="shared" si="0"/>
        <v>0</v>
      </c>
      <c r="E41" s="174">
        <v>600</v>
      </c>
      <c r="F41" s="106">
        <v>600</v>
      </c>
      <c r="G41" s="43"/>
      <c r="H41" s="67"/>
      <c r="I41" s="39"/>
      <c r="J41" s="37"/>
    </row>
    <row r="42" spans="1:14" x14ac:dyDescent="0.2">
      <c r="A42" s="131" t="s">
        <v>108</v>
      </c>
      <c r="B42" s="311">
        <v>0</v>
      </c>
      <c r="C42" s="174">
        <v>2000</v>
      </c>
      <c r="D42" s="104">
        <f t="shared" si="0"/>
        <v>0</v>
      </c>
      <c r="E42" s="174">
        <v>2000</v>
      </c>
      <c r="F42" s="106">
        <v>2000</v>
      </c>
      <c r="G42" s="43"/>
      <c r="H42" s="69"/>
      <c r="I42" s="39"/>
      <c r="J42" s="37"/>
    </row>
    <row r="43" spans="1:14" x14ac:dyDescent="0.2">
      <c r="A43" s="131" t="s">
        <v>111</v>
      </c>
      <c r="B43" s="311">
        <v>3660</v>
      </c>
      <c r="C43" s="174">
        <v>44000</v>
      </c>
      <c r="D43" s="104">
        <f t="shared" ref="D43" si="10">E43-C43</f>
        <v>0</v>
      </c>
      <c r="E43" s="174">
        <v>44000</v>
      </c>
      <c r="F43" s="106">
        <v>40260</v>
      </c>
      <c r="G43" s="43"/>
      <c r="H43" s="67"/>
      <c r="I43" s="39"/>
      <c r="J43" s="37"/>
    </row>
    <row r="44" spans="1:14" x14ac:dyDescent="0.2">
      <c r="A44" s="131" t="s">
        <v>109</v>
      </c>
      <c r="B44" s="311">
        <v>10000</v>
      </c>
      <c r="C44" s="174">
        <v>40000</v>
      </c>
      <c r="D44" s="104">
        <f t="shared" ref="D44:D45" si="11">E44-C44</f>
        <v>16000</v>
      </c>
      <c r="E44" s="174">
        <v>56000</v>
      </c>
      <c r="F44" s="106">
        <v>40500</v>
      </c>
      <c r="G44" s="43"/>
      <c r="H44" s="67"/>
      <c r="I44" s="39"/>
      <c r="J44" s="37"/>
      <c r="K44" s="253"/>
      <c r="L44" s="247"/>
      <c r="M44" s="253"/>
      <c r="N44" s="249"/>
    </row>
    <row r="45" spans="1:14" x14ac:dyDescent="0.2">
      <c r="A45" s="130" t="s">
        <v>110</v>
      </c>
      <c r="B45" s="312">
        <v>0</v>
      </c>
      <c r="C45" s="176">
        <v>1500</v>
      </c>
      <c r="D45" s="108">
        <f t="shared" si="11"/>
        <v>0</v>
      </c>
      <c r="E45" s="176">
        <v>1500</v>
      </c>
      <c r="F45" s="107">
        <v>1500</v>
      </c>
      <c r="G45" s="34"/>
      <c r="H45" s="67"/>
      <c r="I45" s="39"/>
      <c r="J45" s="37"/>
    </row>
    <row r="46" spans="1:14" hidden="1" x14ac:dyDescent="0.2">
      <c r="A46" s="134"/>
      <c r="B46" s="312"/>
      <c r="C46" s="176"/>
      <c r="D46" s="108"/>
      <c r="E46" s="176"/>
      <c r="F46" s="107"/>
      <c r="G46" s="44"/>
      <c r="H46" s="68"/>
      <c r="I46" s="39"/>
      <c r="J46" s="37"/>
    </row>
    <row r="47" spans="1:14" s="37" customFormat="1" ht="18" customHeight="1" x14ac:dyDescent="0.2">
      <c r="A47" s="121" t="s">
        <v>3</v>
      </c>
      <c r="B47" s="177">
        <f>+B7+B20+B39</f>
        <v>1034344.55</v>
      </c>
      <c r="C47" s="177">
        <f>+C7+C20+C39</f>
        <v>1759400</v>
      </c>
      <c r="D47" s="122">
        <f>E47-C47</f>
        <v>-129948</v>
      </c>
      <c r="E47" s="177">
        <f>+E7+E20+E39</f>
        <v>1629452</v>
      </c>
      <c r="F47" s="178">
        <f>+F7+F20+F39</f>
        <v>1606008.55</v>
      </c>
      <c r="G47" s="45"/>
      <c r="H47" s="45"/>
      <c r="I47" s="39"/>
    </row>
    <row r="48" spans="1:14" s="37" customFormat="1" ht="15.75" customHeight="1" x14ac:dyDescent="0.2">
      <c r="A48" s="179"/>
      <c r="B48" s="221"/>
      <c r="C48" s="222"/>
      <c r="D48" s="180"/>
      <c r="E48" s="223"/>
      <c r="F48" s="224"/>
      <c r="G48" s="46"/>
      <c r="I48" s="39"/>
    </row>
    <row r="49" spans="1:14" ht="17.25" customHeight="1" x14ac:dyDescent="0.3">
      <c r="A49" s="325" t="s">
        <v>10</v>
      </c>
      <c r="B49" s="326"/>
      <c r="C49" s="326"/>
      <c r="D49" s="326"/>
      <c r="E49" s="326"/>
      <c r="F49" s="327"/>
      <c r="G49" s="333"/>
      <c r="H49" s="334"/>
      <c r="I49" s="39"/>
      <c r="J49" s="37"/>
    </row>
    <row r="50" spans="1:14" ht="18" customHeight="1" x14ac:dyDescent="0.25">
      <c r="A50" s="323" t="s">
        <v>31</v>
      </c>
      <c r="B50" s="324"/>
      <c r="C50" s="324"/>
      <c r="D50" s="324"/>
      <c r="E50" s="324"/>
      <c r="F50" s="225"/>
      <c r="G50" s="335"/>
      <c r="H50" s="336"/>
      <c r="I50" s="39"/>
      <c r="J50" s="37"/>
    </row>
    <row r="51" spans="1:14" s="33" customFormat="1" ht="13.5" customHeight="1" x14ac:dyDescent="0.2">
      <c r="A51" s="144"/>
      <c r="B51" s="226"/>
      <c r="C51" s="219"/>
      <c r="D51" s="181"/>
      <c r="E51" s="219"/>
      <c r="F51" s="227"/>
      <c r="G51" s="72"/>
      <c r="H51" s="72"/>
      <c r="I51" s="39"/>
      <c r="J51" s="37"/>
    </row>
    <row r="52" spans="1:14" s="38" customFormat="1" ht="36.75" customHeight="1" x14ac:dyDescent="0.2">
      <c r="A52" s="110" t="s">
        <v>8</v>
      </c>
      <c r="B52" s="110" t="str">
        <f>B4</f>
        <v>Residui passivi presunti al 31/12/2023</v>
      </c>
      <c r="C52" s="110" t="str">
        <f>C4</f>
        <v>Previsioni iniziali dell'anno 2023</v>
      </c>
      <c r="D52" s="110" t="str">
        <f>D4</f>
        <v>Variazioni</v>
      </c>
      <c r="E52" s="110" t="str">
        <f>E4</f>
        <v>Previsioni di competenza per l'anno 2024</v>
      </c>
      <c r="F52" s="110" t="str">
        <f>F4</f>
        <v>Previsioni di cassa per l'anno 2024</v>
      </c>
      <c r="G52" s="60" t="s">
        <v>18</v>
      </c>
      <c r="H52" s="60" t="s">
        <v>19</v>
      </c>
      <c r="I52" s="39"/>
      <c r="J52" s="37"/>
    </row>
    <row r="53" spans="1:14" s="49" customFormat="1" x14ac:dyDescent="0.2">
      <c r="A53" s="112"/>
      <c r="B53" s="112" t="s">
        <v>0</v>
      </c>
      <c r="C53" s="112" t="s">
        <v>1</v>
      </c>
      <c r="D53" s="112" t="s">
        <v>16</v>
      </c>
      <c r="E53" s="112" t="s">
        <v>17</v>
      </c>
      <c r="F53" s="112" t="s">
        <v>2</v>
      </c>
      <c r="G53" s="73" t="s">
        <v>20</v>
      </c>
      <c r="H53" s="73" t="s">
        <v>21</v>
      </c>
      <c r="I53" s="39"/>
      <c r="J53" s="37"/>
    </row>
    <row r="54" spans="1:14" s="33" customFormat="1" x14ac:dyDescent="0.2">
      <c r="A54" s="182" t="s">
        <v>7</v>
      </c>
      <c r="B54" s="183">
        <f>B47</f>
        <v>1034344.55</v>
      </c>
      <c r="C54" s="157">
        <f>+C47</f>
        <v>1759400</v>
      </c>
      <c r="D54" s="139">
        <f>E54-C54</f>
        <v>-129948</v>
      </c>
      <c r="E54" s="157">
        <f>+E47</f>
        <v>1629452</v>
      </c>
      <c r="F54" s="141">
        <f>F47</f>
        <v>1606008.55</v>
      </c>
      <c r="G54" s="45">
        <f>+G47</f>
        <v>0</v>
      </c>
      <c r="H54" s="45">
        <f>+H47</f>
        <v>0</v>
      </c>
      <c r="I54" s="39"/>
      <c r="J54" s="37"/>
    </row>
    <row r="55" spans="1:14" s="37" customFormat="1" x14ac:dyDescent="0.2">
      <c r="A55" s="114" t="s">
        <v>112</v>
      </c>
      <c r="B55" s="171">
        <f>SUM(B56:B59)</f>
        <v>20100</v>
      </c>
      <c r="C55" s="184">
        <f>SUM(C56:C59)</f>
        <v>175000</v>
      </c>
      <c r="D55" s="116">
        <f t="shared" ref="D55:D68" si="12">E55-C55</f>
        <v>11000</v>
      </c>
      <c r="E55" s="184">
        <f>SUM(E56:E59)</f>
        <v>186000</v>
      </c>
      <c r="F55" s="171">
        <f>SUM(F56:F59)</f>
        <v>171500</v>
      </c>
      <c r="G55" s="40">
        <f>SUM(G56:G58)</f>
        <v>82253</v>
      </c>
      <c r="H55" s="40">
        <f>SUM(H56:H58)</f>
        <v>158500</v>
      </c>
      <c r="I55" s="39"/>
    </row>
    <row r="56" spans="1:14" s="37" customFormat="1" x14ac:dyDescent="0.2">
      <c r="A56" s="129" t="s">
        <v>113</v>
      </c>
      <c r="B56" s="311">
        <v>0</v>
      </c>
      <c r="C56" s="301">
        <v>3000</v>
      </c>
      <c r="D56" s="106">
        <f t="shared" si="12"/>
        <v>0</v>
      </c>
      <c r="E56" s="301">
        <v>3000</v>
      </c>
      <c r="F56" s="106">
        <v>1500</v>
      </c>
      <c r="G56" s="67">
        <v>1460</v>
      </c>
      <c r="H56" s="67">
        <v>3000</v>
      </c>
      <c r="I56" s="39"/>
    </row>
    <row r="57" spans="1:14" x14ac:dyDescent="0.2">
      <c r="A57" s="129" t="s">
        <v>114</v>
      </c>
      <c r="B57" s="311">
        <v>9000</v>
      </c>
      <c r="C57" s="301">
        <v>57000</v>
      </c>
      <c r="D57" s="106">
        <f t="shared" si="12"/>
        <v>0</v>
      </c>
      <c r="E57" s="301">
        <v>57000</v>
      </c>
      <c r="F57" s="106">
        <v>55000</v>
      </c>
      <c r="G57" s="67">
        <v>51463</v>
      </c>
      <c r="H57" s="54">
        <v>125500</v>
      </c>
      <c r="I57" s="39"/>
      <c r="J57" s="37"/>
    </row>
    <row r="58" spans="1:14" x14ac:dyDescent="0.2">
      <c r="A58" s="129" t="s">
        <v>115</v>
      </c>
      <c r="B58" s="311">
        <v>6000</v>
      </c>
      <c r="C58" s="185">
        <v>65000</v>
      </c>
      <c r="D58" s="106">
        <f t="shared" si="12"/>
        <v>6000</v>
      </c>
      <c r="E58" s="185">
        <v>71000</v>
      </c>
      <c r="F58" s="302">
        <v>70000</v>
      </c>
      <c r="G58" s="68">
        <v>29330</v>
      </c>
      <c r="H58" s="68">
        <v>30000</v>
      </c>
      <c r="I58" s="39"/>
      <c r="J58" s="37"/>
    </row>
    <row r="59" spans="1:14" x14ac:dyDescent="0.2">
      <c r="A59" s="130" t="s">
        <v>116</v>
      </c>
      <c r="B59" s="311">
        <v>5100</v>
      </c>
      <c r="C59" s="174">
        <v>50000</v>
      </c>
      <c r="D59" s="103">
        <f t="shared" si="12"/>
        <v>5000</v>
      </c>
      <c r="E59" s="174">
        <v>55000</v>
      </c>
      <c r="F59" s="106">
        <v>45000</v>
      </c>
      <c r="G59" s="67"/>
      <c r="H59" s="67"/>
      <c r="I59" s="39"/>
      <c r="J59" s="37"/>
    </row>
    <row r="60" spans="1:14" x14ac:dyDescent="0.2">
      <c r="A60" s="146" t="s">
        <v>173</v>
      </c>
      <c r="B60" s="115">
        <f>SUM(B61:B63)</f>
        <v>0</v>
      </c>
      <c r="C60" s="115">
        <f>SUM(C61:C63)</f>
        <v>52000</v>
      </c>
      <c r="D60" s="126">
        <f t="shared" si="12"/>
        <v>0</v>
      </c>
      <c r="E60" s="115">
        <f>SUM(E61:E63)</f>
        <v>52000</v>
      </c>
      <c r="F60" s="116">
        <f>SUM(F61:F63)</f>
        <v>52000</v>
      </c>
      <c r="G60" s="25">
        <f>SUM(G61:G63)</f>
        <v>119000</v>
      </c>
      <c r="H60" s="25">
        <f>SUM(H61:H63)</f>
        <v>122000</v>
      </c>
      <c r="I60" s="39"/>
      <c r="J60" s="37"/>
    </row>
    <row r="61" spans="1:14" x14ac:dyDescent="0.2">
      <c r="A61" s="131" t="s">
        <v>117</v>
      </c>
      <c r="B61" s="103">
        <v>0</v>
      </c>
      <c r="C61" s="174">
        <v>50000</v>
      </c>
      <c r="D61" s="103">
        <f t="shared" si="12"/>
        <v>0</v>
      </c>
      <c r="E61" s="174">
        <v>50000</v>
      </c>
      <c r="F61" s="106">
        <v>50000</v>
      </c>
      <c r="G61" s="67">
        <v>119000</v>
      </c>
      <c r="H61" s="67">
        <v>119000</v>
      </c>
      <c r="I61" s="39"/>
      <c r="J61" s="37"/>
    </row>
    <row r="62" spans="1:14" x14ac:dyDescent="0.2">
      <c r="A62" s="131" t="s">
        <v>118</v>
      </c>
      <c r="B62" s="103">
        <v>0</v>
      </c>
      <c r="C62" s="185">
        <v>2000</v>
      </c>
      <c r="D62" s="103">
        <f t="shared" si="12"/>
        <v>0</v>
      </c>
      <c r="E62" s="185">
        <v>2000</v>
      </c>
      <c r="F62" s="106">
        <v>2000</v>
      </c>
      <c r="G62" s="69">
        <v>0</v>
      </c>
      <c r="H62" s="67">
        <v>3000</v>
      </c>
      <c r="I62" s="39"/>
      <c r="J62" s="37"/>
    </row>
    <row r="63" spans="1:14" ht="0.75" customHeight="1" x14ac:dyDescent="0.2">
      <c r="A63" s="134"/>
      <c r="B63" s="107"/>
      <c r="C63" s="175"/>
      <c r="D63" s="147"/>
      <c r="E63" s="175"/>
      <c r="F63" s="107"/>
      <c r="G63" s="69"/>
      <c r="H63" s="68"/>
      <c r="I63" s="39"/>
      <c r="J63" s="37"/>
    </row>
    <row r="64" spans="1:14" x14ac:dyDescent="0.2">
      <c r="A64" s="125" t="s">
        <v>174</v>
      </c>
      <c r="B64" s="118">
        <f>SUM(B65:B68)</f>
        <v>0</v>
      </c>
      <c r="C64" s="118">
        <f>SUM(C65:C68)</f>
        <v>1500</v>
      </c>
      <c r="D64" s="128">
        <f t="shared" si="12"/>
        <v>0</v>
      </c>
      <c r="E64" s="118">
        <f>SUM(E65:E68)</f>
        <v>1500</v>
      </c>
      <c r="F64" s="118">
        <f>SUM(F65:F68)</f>
        <v>1500</v>
      </c>
      <c r="G64" s="25">
        <f>SUM(G65:G73)</f>
        <v>231340</v>
      </c>
      <c r="H64" s="25">
        <f>SUM(H65:H73)</f>
        <v>351952</v>
      </c>
      <c r="I64" s="39"/>
      <c r="J64" s="37"/>
      <c r="K64" s="254"/>
      <c r="L64" s="255"/>
      <c r="M64" s="254"/>
      <c r="N64" s="254"/>
    </row>
    <row r="65" spans="1:14" x14ac:dyDescent="0.2">
      <c r="A65" s="129" t="s">
        <v>129</v>
      </c>
      <c r="B65" s="276">
        <v>0</v>
      </c>
      <c r="C65" s="185">
        <v>400</v>
      </c>
      <c r="D65" s="103">
        <f t="shared" si="12"/>
        <v>0</v>
      </c>
      <c r="E65" s="185">
        <v>400</v>
      </c>
      <c r="F65" s="106">
        <v>400</v>
      </c>
      <c r="G65" s="67">
        <v>858</v>
      </c>
      <c r="H65" s="67">
        <v>1000</v>
      </c>
      <c r="I65" s="39"/>
      <c r="J65" s="37"/>
      <c r="K65" s="253"/>
      <c r="L65" s="249"/>
      <c r="M65" s="253"/>
      <c r="N65" s="249"/>
    </row>
    <row r="66" spans="1:14" s="37" customFormat="1" x14ac:dyDescent="0.2">
      <c r="A66" s="129" t="s">
        <v>130</v>
      </c>
      <c r="B66" s="276">
        <v>0</v>
      </c>
      <c r="C66" s="185">
        <v>300</v>
      </c>
      <c r="D66" s="103">
        <f t="shared" si="12"/>
        <v>0</v>
      </c>
      <c r="E66" s="185">
        <v>300</v>
      </c>
      <c r="F66" s="106">
        <v>300</v>
      </c>
      <c r="G66" s="67">
        <v>8383</v>
      </c>
      <c r="H66" s="67">
        <v>12000</v>
      </c>
      <c r="I66" s="39"/>
      <c r="K66" s="253"/>
      <c r="L66" s="249"/>
      <c r="M66" s="253"/>
      <c r="N66" s="249"/>
    </row>
    <row r="67" spans="1:14" s="37" customFormat="1" x14ac:dyDescent="0.2">
      <c r="A67" s="129" t="s">
        <v>131</v>
      </c>
      <c r="B67" s="277">
        <v>0</v>
      </c>
      <c r="C67" s="106">
        <v>300</v>
      </c>
      <c r="D67" s="103">
        <f t="shared" si="12"/>
        <v>0</v>
      </c>
      <c r="E67" s="106">
        <v>300</v>
      </c>
      <c r="F67" s="106">
        <v>300</v>
      </c>
      <c r="G67" s="67">
        <v>133781</v>
      </c>
      <c r="H67" s="67">
        <v>177781</v>
      </c>
      <c r="I67" s="39"/>
      <c r="K67" s="253"/>
      <c r="L67" s="249"/>
      <c r="M67" s="253"/>
      <c r="N67" s="249"/>
    </row>
    <row r="68" spans="1:14" x14ac:dyDescent="0.2">
      <c r="A68" s="130" t="s">
        <v>128</v>
      </c>
      <c r="B68" s="278">
        <v>0</v>
      </c>
      <c r="C68" s="107">
        <v>500</v>
      </c>
      <c r="D68" s="107">
        <f t="shared" si="12"/>
        <v>0</v>
      </c>
      <c r="E68" s="107">
        <v>500</v>
      </c>
      <c r="F68" s="107">
        <v>500</v>
      </c>
      <c r="G68" s="67">
        <v>13972</v>
      </c>
      <c r="H68" s="67">
        <v>16000</v>
      </c>
      <c r="I68" s="39"/>
      <c r="J68" s="37"/>
      <c r="K68" s="253"/>
      <c r="L68" s="249"/>
      <c r="M68" s="253"/>
      <c r="N68" s="249"/>
    </row>
    <row r="69" spans="1:14" s="37" customFormat="1" x14ac:dyDescent="0.2">
      <c r="A69" s="125" t="s">
        <v>119</v>
      </c>
      <c r="B69" s="118">
        <f>SUM(B70:B78)</f>
        <v>58617.33</v>
      </c>
      <c r="C69" s="118">
        <f>SUM(C70:C78)</f>
        <v>299885.58999999997</v>
      </c>
      <c r="D69" s="128">
        <f>E69-C69</f>
        <v>-22091.899999999965</v>
      </c>
      <c r="E69" s="118">
        <f>SUM(E70:E78)</f>
        <v>277793.69</v>
      </c>
      <c r="F69" s="118">
        <f>SUM(F70:F78)</f>
        <v>281200.02</v>
      </c>
      <c r="G69" s="67">
        <v>2634</v>
      </c>
      <c r="H69" s="67">
        <v>2634</v>
      </c>
      <c r="I69" s="39"/>
      <c r="K69" s="253"/>
      <c r="L69" s="249"/>
      <c r="M69" s="253"/>
      <c r="N69" s="249"/>
    </row>
    <row r="70" spans="1:14" s="37" customFormat="1" x14ac:dyDescent="0.2">
      <c r="A70" s="129" t="s">
        <v>124</v>
      </c>
      <c r="B70" s="311">
        <v>0</v>
      </c>
      <c r="C70" s="185">
        <v>1000</v>
      </c>
      <c r="D70" s="103">
        <f t="shared" ref="D70:D71" si="13">E70-C70</f>
        <v>0</v>
      </c>
      <c r="E70" s="185">
        <v>1000</v>
      </c>
      <c r="F70" s="106">
        <v>500</v>
      </c>
      <c r="G70" s="67">
        <v>12037</v>
      </c>
      <c r="H70" s="67">
        <v>24037</v>
      </c>
      <c r="I70" s="39"/>
      <c r="K70" s="253"/>
      <c r="L70" s="249"/>
      <c r="M70" s="253"/>
      <c r="N70" s="249"/>
    </row>
    <row r="71" spans="1:14" s="37" customFormat="1" x14ac:dyDescent="0.2">
      <c r="A71" s="129" t="s">
        <v>203</v>
      </c>
      <c r="B71" s="311">
        <v>0</v>
      </c>
      <c r="C71" s="185">
        <v>9100</v>
      </c>
      <c r="D71" s="103">
        <f t="shared" si="13"/>
        <v>-9100</v>
      </c>
      <c r="E71" s="185">
        <v>0</v>
      </c>
      <c r="F71" s="106">
        <v>0</v>
      </c>
      <c r="G71" s="67">
        <v>51951</v>
      </c>
      <c r="H71" s="67">
        <v>109000</v>
      </c>
      <c r="I71" s="39"/>
      <c r="K71" s="253"/>
      <c r="L71" s="249"/>
      <c r="M71" s="253"/>
      <c r="N71" s="249"/>
    </row>
    <row r="72" spans="1:14" s="37" customFormat="1" x14ac:dyDescent="0.2">
      <c r="A72" s="129" t="s">
        <v>121</v>
      </c>
      <c r="B72" s="311">
        <v>5000</v>
      </c>
      <c r="C72" s="185">
        <v>10300</v>
      </c>
      <c r="D72" s="103">
        <f>E72-C72</f>
        <v>1500</v>
      </c>
      <c r="E72" s="185">
        <v>11800</v>
      </c>
      <c r="F72" s="106">
        <v>10000</v>
      </c>
      <c r="G72" s="67">
        <v>4392</v>
      </c>
      <c r="H72" s="54">
        <v>5500</v>
      </c>
      <c r="I72" s="39"/>
      <c r="K72" s="253"/>
      <c r="L72" s="249"/>
      <c r="M72" s="253"/>
      <c r="N72" s="249"/>
    </row>
    <row r="73" spans="1:14" s="37" customFormat="1" x14ac:dyDescent="0.2">
      <c r="A73" s="129" t="s">
        <v>126</v>
      </c>
      <c r="B73" s="311">
        <v>200</v>
      </c>
      <c r="C73" s="174">
        <v>2500</v>
      </c>
      <c r="D73" s="103">
        <f t="shared" ref="D73" si="14">E73-C73</f>
        <v>-500</v>
      </c>
      <c r="E73" s="174">
        <v>2000</v>
      </c>
      <c r="F73" s="106">
        <v>2000</v>
      </c>
      <c r="G73" s="68">
        <v>3332</v>
      </c>
      <c r="H73" s="68">
        <v>4000</v>
      </c>
      <c r="I73" s="39"/>
      <c r="K73" s="253"/>
      <c r="L73" s="249"/>
      <c r="M73" s="253"/>
      <c r="N73" s="249"/>
    </row>
    <row r="74" spans="1:14" s="37" customFormat="1" ht="12.75" customHeight="1" x14ac:dyDescent="0.2">
      <c r="A74" s="129" t="s">
        <v>120</v>
      </c>
      <c r="B74" s="311">
        <v>0</v>
      </c>
      <c r="C74" s="185">
        <v>500</v>
      </c>
      <c r="D74" s="103">
        <f>E74-C74</f>
        <v>0</v>
      </c>
      <c r="E74" s="185">
        <v>500</v>
      </c>
      <c r="F74" s="106">
        <v>500</v>
      </c>
      <c r="G74" s="25">
        <f>SUM(G75:G78)</f>
        <v>65</v>
      </c>
      <c r="H74" s="25">
        <f>SUM(H75:H78)</f>
        <v>1130</v>
      </c>
      <c r="I74" s="39"/>
    </row>
    <row r="75" spans="1:14" x14ac:dyDescent="0.2">
      <c r="A75" s="129" t="s">
        <v>122</v>
      </c>
      <c r="B75" s="311">
        <v>28497.33</v>
      </c>
      <c r="C75" s="185">
        <v>116885.59</v>
      </c>
      <c r="D75" s="103">
        <f t="shared" ref="D75:D78" si="15">E75-C75</f>
        <v>-7882.8999999999942</v>
      </c>
      <c r="E75" s="185">
        <v>109002.69</v>
      </c>
      <c r="F75" s="185">
        <v>137500.01999999999</v>
      </c>
      <c r="G75" s="67">
        <v>65</v>
      </c>
      <c r="H75" s="67">
        <v>150</v>
      </c>
      <c r="I75" s="39"/>
      <c r="J75" s="37"/>
    </row>
    <row r="76" spans="1:14" x14ac:dyDescent="0.2">
      <c r="A76" s="129" t="s">
        <v>123</v>
      </c>
      <c r="B76" s="311">
        <v>0</v>
      </c>
      <c r="C76" s="185">
        <v>2500</v>
      </c>
      <c r="D76" s="103">
        <f t="shared" si="15"/>
        <v>200</v>
      </c>
      <c r="E76" s="185">
        <v>2700</v>
      </c>
      <c r="F76" s="106">
        <v>2500</v>
      </c>
      <c r="G76" s="54">
        <v>0</v>
      </c>
      <c r="H76" s="78">
        <v>180</v>
      </c>
      <c r="I76" s="39"/>
      <c r="J76" s="37"/>
    </row>
    <row r="77" spans="1:14" x14ac:dyDescent="0.2">
      <c r="A77" s="129" t="s">
        <v>125</v>
      </c>
      <c r="B77" s="311">
        <v>24800</v>
      </c>
      <c r="C77" s="174">
        <v>155900</v>
      </c>
      <c r="D77" s="103">
        <f t="shared" si="15"/>
        <v>-6519</v>
      </c>
      <c r="E77" s="174">
        <v>149381</v>
      </c>
      <c r="F77" s="106">
        <v>127000</v>
      </c>
      <c r="G77" s="54">
        <v>0</v>
      </c>
      <c r="H77" s="78">
        <v>300</v>
      </c>
      <c r="I77" s="39"/>
      <c r="J77" s="37"/>
      <c r="K77" s="37"/>
      <c r="L77" s="37"/>
      <c r="M77" s="37"/>
    </row>
    <row r="78" spans="1:14" s="50" customFormat="1" x14ac:dyDescent="0.2">
      <c r="A78" s="130" t="s">
        <v>127</v>
      </c>
      <c r="B78" s="311">
        <v>120</v>
      </c>
      <c r="C78" s="176">
        <v>1200</v>
      </c>
      <c r="D78" s="147">
        <f t="shared" si="15"/>
        <v>210</v>
      </c>
      <c r="E78" s="176">
        <v>1410</v>
      </c>
      <c r="F78" s="107">
        <v>1200</v>
      </c>
      <c r="G78" s="55">
        <v>0</v>
      </c>
      <c r="H78" s="79">
        <v>500</v>
      </c>
      <c r="I78" s="39"/>
      <c r="J78" s="37"/>
      <c r="K78" s="37"/>
      <c r="L78" s="37"/>
      <c r="M78" s="37"/>
    </row>
    <row r="79" spans="1:14" s="50" customFormat="1" ht="12.75" customHeight="1" x14ac:dyDescent="0.2">
      <c r="A79" s="146" t="s">
        <v>175</v>
      </c>
      <c r="B79" s="115">
        <f>SUM(B80:B82)</f>
        <v>0</v>
      </c>
      <c r="C79" s="115">
        <f>SUM(C80:C82)</f>
        <v>40000</v>
      </c>
      <c r="D79" s="128">
        <f t="shared" ref="D79" si="16">E79-C79</f>
        <v>0</v>
      </c>
      <c r="E79" s="115">
        <f>SUM(E80:E82)</f>
        <v>40000</v>
      </c>
      <c r="F79" s="116">
        <f>SUM(F80:F82)</f>
        <v>40000</v>
      </c>
      <c r="G79" s="25">
        <f>SUM(G80:G82)</f>
        <v>0</v>
      </c>
      <c r="H79" s="25">
        <f>SUM(H80:H82)</f>
        <v>0</v>
      </c>
      <c r="I79" s="39"/>
      <c r="J79" s="37"/>
      <c r="K79" s="37"/>
      <c r="L79" s="37"/>
      <c r="M79" s="37"/>
    </row>
    <row r="80" spans="1:14" s="50" customFormat="1" x14ac:dyDescent="0.2">
      <c r="A80" s="131" t="s">
        <v>132</v>
      </c>
      <c r="B80" s="103">
        <v>0</v>
      </c>
      <c r="C80" s="172">
        <v>20000</v>
      </c>
      <c r="D80" s="103">
        <f t="shared" ref="D80:D88" si="17">E80-C80</f>
        <v>0</v>
      </c>
      <c r="E80" s="172">
        <v>20000</v>
      </c>
      <c r="F80" s="185">
        <v>20000</v>
      </c>
      <c r="G80" s="54">
        <v>0</v>
      </c>
      <c r="H80" s="69">
        <v>0</v>
      </c>
      <c r="I80" s="39"/>
      <c r="J80" s="37"/>
      <c r="K80" s="37"/>
      <c r="L80" s="37"/>
      <c r="M80" s="37"/>
    </row>
    <row r="81" spans="1:13" s="50" customFormat="1" x14ac:dyDescent="0.2">
      <c r="A81" s="131" t="s">
        <v>133</v>
      </c>
      <c r="B81" s="103">
        <v>0</v>
      </c>
      <c r="C81" s="172">
        <v>10000</v>
      </c>
      <c r="D81" s="103">
        <f t="shared" si="17"/>
        <v>0</v>
      </c>
      <c r="E81" s="172">
        <v>10000</v>
      </c>
      <c r="F81" s="185">
        <v>10000</v>
      </c>
      <c r="G81" s="54">
        <v>0</v>
      </c>
      <c r="H81" s="69">
        <v>0</v>
      </c>
      <c r="I81" s="39"/>
      <c r="J81" s="37"/>
      <c r="K81" s="37"/>
      <c r="L81" s="37"/>
      <c r="M81" s="37"/>
    </row>
    <row r="82" spans="1:13" s="50" customFormat="1" x14ac:dyDescent="0.2">
      <c r="A82" s="131" t="s">
        <v>134</v>
      </c>
      <c r="B82" s="103">
        <v>0</v>
      </c>
      <c r="C82" s="172">
        <v>10000</v>
      </c>
      <c r="D82" s="103">
        <f t="shared" si="17"/>
        <v>0</v>
      </c>
      <c r="E82" s="172">
        <v>10000</v>
      </c>
      <c r="F82" s="175">
        <v>10000</v>
      </c>
      <c r="G82" s="55">
        <v>0</v>
      </c>
      <c r="H82" s="71">
        <v>0</v>
      </c>
      <c r="I82" s="39"/>
      <c r="J82" s="37"/>
      <c r="K82" s="37"/>
      <c r="L82" s="37"/>
      <c r="M82" s="37"/>
    </row>
    <row r="83" spans="1:13" s="51" customFormat="1" ht="14.25" customHeight="1" x14ac:dyDescent="0.2">
      <c r="A83" s="186" t="s">
        <v>135</v>
      </c>
      <c r="B83" s="313">
        <f>SUM(B84:B88)</f>
        <v>78211.429999999993</v>
      </c>
      <c r="C83" s="157">
        <f>SUM(C84:C88)</f>
        <v>352449.43</v>
      </c>
      <c r="D83" s="139">
        <f t="shared" si="17"/>
        <v>-76617.100000000035</v>
      </c>
      <c r="E83" s="157">
        <f>SUM(E84:E88)</f>
        <v>275832.32999999996</v>
      </c>
      <c r="F83" s="157">
        <f>SUM(F84:F88)</f>
        <v>338043.76</v>
      </c>
      <c r="G83" s="32">
        <f>SUM(G84:G88)</f>
        <v>112069</v>
      </c>
      <c r="H83" s="32">
        <f>SUM(H84:H88)</f>
        <v>144897</v>
      </c>
      <c r="I83" s="39"/>
      <c r="J83" s="37"/>
      <c r="K83" s="37"/>
      <c r="L83" s="37"/>
      <c r="M83" s="37"/>
    </row>
    <row r="84" spans="1:13" s="50" customFormat="1" ht="14.25" customHeight="1" x14ac:dyDescent="0.2">
      <c r="A84" s="131" t="s">
        <v>136</v>
      </c>
      <c r="B84" s="311">
        <v>0</v>
      </c>
      <c r="C84" s="187">
        <v>2500</v>
      </c>
      <c r="D84" s="103">
        <f t="shared" si="17"/>
        <v>0</v>
      </c>
      <c r="E84" s="187">
        <v>2500</v>
      </c>
      <c r="F84" s="106">
        <v>2000</v>
      </c>
      <c r="G84" s="70">
        <v>29704</v>
      </c>
      <c r="H84" s="70">
        <v>30000</v>
      </c>
      <c r="I84" s="39"/>
      <c r="J84" s="37"/>
      <c r="K84" s="37"/>
      <c r="L84" s="37"/>
      <c r="M84" s="37"/>
    </row>
    <row r="85" spans="1:13" s="50" customFormat="1" ht="14.25" customHeight="1" x14ac:dyDescent="0.2">
      <c r="A85" s="131" t="s">
        <v>137</v>
      </c>
      <c r="B85" s="311">
        <v>3000</v>
      </c>
      <c r="C85" s="187">
        <v>20000</v>
      </c>
      <c r="D85" s="103">
        <f t="shared" ref="D85" si="18">E85-C85</f>
        <v>29000</v>
      </c>
      <c r="E85" s="187">
        <v>49000</v>
      </c>
      <c r="F85" s="106">
        <v>40000</v>
      </c>
      <c r="G85" s="67"/>
      <c r="H85" s="67"/>
      <c r="I85" s="39"/>
      <c r="J85" s="37"/>
      <c r="K85" s="37"/>
      <c r="L85" s="37"/>
      <c r="M85" s="37"/>
    </row>
    <row r="86" spans="1:13" x14ac:dyDescent="0.2">
      <c r="A86" s="131" t="s">
        <v>138</v>
      </c>
      <c r="B86" s="311">
        <v>0</v>
      </c>
      <c r="C86" s="103">
        <v>20000</v>
      </c>
      <c r="D86" s="103">
        <f t="shared" si="17"/>
        <v>0</v>
      </c>
      <c r="E86" s="103">
        <v>20000</v>
      </c>
      <c r="F86" s="106">
        <v>20000</v>
      </c>
      <c r="G86" s="67">
        <v>4305</v>
      </c>
      <c r="H86" s="67">
        <v>6000</v>
      </c>
      <c r="I86" s="39"/>
      <c r="J86" s="37"/>
      <c r="K86" s="37"/>
      <c r="L86" s="37"/>
      <c r="M86" s="37"/>
    </row>
    <row r="87" spans="1:13" x14ac:dyDescent="0.2">
      <c r="A87" s="131" t="s">
        <v>139</v>
      </c>
      <c r="B87" s="311">
        <v>35000</v>
      </c>
      <c r="C87" s="174">
        <v>152000</v>
      </c>
      <c r="D87" s="103">
        <f t="shared" si="17"/>
        <v>-113500</v>
      </c>
      <c r="E87" s="174">
        <v>38500</v>
      </c>
      <c r="F87" s="106">
        <v>70000</v>
      </c>
      <c r="G87" s="67">
        <v>5716</v>
      </c>
      <c r="H87" s="67">
        <v>7000</v>
      </c>
      <c r="I87" s="39"/>
      <c r="J87" s="37"/>
      <c r="K87" s="37"/>
      <c r="L87" s="37"/>
      <c r="M87" s="37"/>
    </row>
    <row r="88" spans="1:13" x14ac:dyDescent="0.2">
      <c r="A88" s="131" t="s">
        <v>140</v>
      </c>
      <c r="B88" s="312">
        <v>40211.43</v>
      </c>
      <c r="C88" s="174">
        <v>157949.43</v>
      </c>
      <c r="D88" s="103">
        <f t="shared" si="17"/>
        <v>7882.8999999999942</v>
      </c>
      <c r="E88" s="174">
        <v>165832.32999999999</v>
      </c>
      <c r="F88" s="185">
        <v>206043.76</v>
      </c>
      <c r="G88" s="67">
        <v>72344</v>
      </c>
      <c r="H88" s="67">
        <v>101897</v>
      </c>
      <c r="I88" s="39"/>
      <c r="J88" s="37"/>
      <c r="K88" s="37"/>
      <c r="L88" s="37"/>
      <c r="M88" s="37"/>
    </row>
    <row r="89" spans="1:13" s="53" customFormat="1" ht="12" customHeight="1" x14ac:dyDescent="0.2">
      <c r="A89" s="188" t="s">
        <v>32</v>
      </c>
      <c r="B89" s="183">
        <f>B54+B55+B60+B64+B69+B79+B83</f>
        <v>1191273.31</v>
      </c>
      <c r="C89" s="183">
        <f>C54+C55+C60+C64+C69+C79+C83</f>
        <v>2680235.02</v>
      </c>
      <c r="D89" s="183">
        <f>D54+D55+D60+D64+D69+D79+D83</f>
        <v>-217657</v>
      </c>
      <c r="E89" s="183">
        <f>E54+E55+E60+E64+E69+E79+E83</f>
        <v>2462578.02</v>
      </c>
      <c r="F89" s="183">
        <f>F54+F55+F60+F64+F69+F79+F83</f>
        <v>2490252.33</v>
      </c>
      <c r="G89" s="52">
        <f>G54+G55+G60+G64+G74+G79+G83</f>
        <v>544727</v>
      </c>
      <c r="H89" s="52">
        <f>H54+H55+H60+H64+H74+H79+H83</f>
        <v>778479</v>
      </c>
      <c r="I89" s="39"/>
      <c r="J89" s="37"/>
      <c r="K89" s="37"/>
      <c r="L89" s="37"/>
      <c r="M89" s="37"/>
    </row>
    <row r="90" spans="1:13" ht="15" customHeight="1" x14ac:dyDescent="0.2">
      <c r="A90" s="179"/>
      <c r="B90" s="222"/>
      <c r="C90" s="222"/>
      <c r="D90" s="180"/>
      <c r="E90" s="222"/>
      <c r="F90" s="222"/>
      <c r="G90" s="41"/>
      <c r="I90" s="39"/>
      <c r="J90" s="37"/>
      <c r="K90" s="37"/>
      <c r="L90" s="37"/>
      <c r="M90" s="37"/>
    </row>
    <row r="91" spans="1:13" ht="20.100000000000001" customHeight="1" x14ac:dyDescent="0.3">
      <c r="A91" s="325" t="s">
        <v>10</v>
      </c>
      <c r="B91" s="326"/>
      <c r="C91" s="326"/>
      <c r="D91" s="326"/>
      <c r="E91" s="326"/>
      <c r="F91" s="327"/>
      <c r="G91" s="41"/>
      <c r="I91" s="39"/>
      <c r="J91" s="37"/>
      <c r="K91" s="37"/>
      <c r="L91" s="37"/>
      <c r="M91" s="37"/>
    </row>
    <row r="92" spans="1:13" ht="20.100000000000001" customHeight="1" x14ac:dyDescent="0.25">
      <c r="A92" s="323" t="s">
        <v>38</v>
      </c>
      <c r="B92" s="324"/>
      <c r="C92" s="324"/>
      <c r="D92" s="324"/>
      <c r="E92" s="324"/>
      <c r="F92" s="217"/>
      <c r="G92" s="42"/>
      <c r="H92" s="37" t="e">
        <f>#REF!-#REF!</f>
        <v>#REF!</v>
      </c>
      <c r="I92" s="39"/>
      <c r="J92" s="37"/>
    </row>
    <row r="93" spans="1:13" ht="13.5" customHeight="1" x14ac:dyDescent="0.2">
      <c r="A93" s="161"/>
      <c r="B93" s="218"/>
      <c r="C93" s="219"/>
      <c r="D93" s="162"/>
      <c r="E93" s="220"/>
      <c r="F93" s="220"/>
      <c r="G93" s="42"/>
      <c r="I93" s="39"/>
      <c r="J93" s="37"/>
    </row>
    <row r="94" spans="1:13" ht="36" customHeight="1" x14ac:dyDescent="0.2">
      <c r="A94" s="163" t="s">
        <v>8</v>
      </c>
      <c r="B94" s="110" t="str">
        <f>B52</f>
        <v>Residui passivi presunti al 31/12/2023</v>
      </c>
      <c r="C94" s="111" t="str">
        <f>C52</f>
        <v>Previsioni iniziali dell'anno 2023</v>
      </c>
      <c r="D94" s="164" t="s">
        <v>9</v>
      </c>
      <c r="E94" s="165" t="str">
        <f>E52</f>
        <v>Previsioni di competenza per l'anno 2024</v>
      </c>
      <c r="F94" s="165" t="str">
        <f>F52</f>
        <v>Previsioni di cassa per l'anno 2024</v>
      </c>
      <c r="I94" s="39"/>
      <c r="J94" s="37"/>
    </row>
    <row r="95" spans="1:13" ht="14.25" customHeight="1" x14ac:dyDescent="0.2">
      <c r="A95" s="166"/>
      <c r="B95" s="112" t="s">
        <v>0</v>
      </c>
      <c r="C95" s="112" t="s">
        <v>1</v>
      </c>
      <c r="D95" s="112" t="s">
        <v>16</v>
      </c>
      <c r="E95" s="112" t="s">
        <v>17</v>
      </c>
      <c r="F95" s="112" t="s">
        <v>2</v>
      </c>
      <c r="I95" s="39"/>
      <c r="J95" s="37"/>
    </row>
    <row r="96" spans="1:13" ht="12.75" customHeight="1" x14ac:dyDescent="0.2">
      <c r="A96" s="167" t="s">
        <v>141</v>
      </c>
      <c r="B96" s="168">
        <f>SUM(B97+B104+B120)</f>
        <v>98351.81</v>
      </c>
      <c r="C96" s="168">
        <f>SUM(C97+C104+C120)</f>
        <v>355250</v>
      </c>
      <c r="D96" s="168">
        <f t="shared" ref="D96:D99" si="19">E96-C96</f>
        <v>88709.88</v>
      </c>
      <c r="E96" s="168">
        <f>SUM(E97+E104+E120)</f>
        <v>443959.88</v>
      </c>
      <c r="F96" s="141">
        <f>SUM(F97+F104+F120)</f>
        <v>413416</v>
      </c>
      <c r="G96" s="34"/>
      <c r="I96" s="39"/>
      <c r="J96" s="37"/>
    </row>
    <row r="97" spans="1:14" ht="15.75" customHeight="1" x14ac:dyDescent="0.2">
      <c r="A97" s="125" t="s">
        <v>142</v>
      </c>
      <c r="B97" s="118">
        <f>SUM(B98:B103)</f>
        <v>76371.81</v>
      </c>
      <c r="C97" s="118">
        <f>SUM(C98:C103)</f>
        <v>189700</v>
      </c>
      <c r="D97" s="128">
        <f t="shared" si="19"/>
        <v>101303</v>
      </c>
      <c r="E97" s="118">
        <f>SUM(E98:E103)</f>
        <v>291003</v>
      </c>
      <c r="F97" s="118">
        <f>SUM(F98:F103)</f>
        <v>265203</v>
      </c>
      <c r="I97" s="39"/>
      <c r="J97" s="37"/>
    </row>
    <row r="98" spans="1:14" x14ac:dyDescent="0.2">
      <c r="A98" s="129" t="s">
        <v>143</v>
      </c>
      <c r="B98" s="311">
        <v>900</v>
      </c>
      <c r="C98" s="185">
        <v>107500</v>
      </c>
      <c r="D98" s="103">
        <f t="shared" si="19"/>
        <v>66123</v>
      </c>
      <c r="E98" s="185">
        <v>173623</v>
      </c>
      <c r="F98" s="106">
        <v>173423</v>
      </c>
      <c r="I98" s="39"/>
      <c r="J98" s="37"/>
    </row>
    <row r="99" spans="1:14" x14ac:dyDescent="0.2">
      <c r="A99" s="129" t="s">
        <v>144</v>
      </c>
      <c r="B99" s="311">
        <v>9500</v>
      </c>
      <c r="C99" s="185">
        <v>34500</v>
      </c>
      <c r="D99" s="103">
        <f t="shared" si="19"/>
        <v>16502</v>
      </c>
      <c r="E99" s="185">
        <v>51002</v>
      </c>
      <c r="F99" s="106">
        <v>47000</v>
      </c>
      <c r="I99" s="39"/>
      <c r="J99" s="37"/>
    </row>
    <row r="100" spans="1:14" x14ac:dyDescent="0.2">
      <c r="A100" s="131" t="s">
        <v>147</v>
      </c>
      <c r="B100" s="311">
        <v>40</v>
      </c>
      <c r="C100" s="185">
        <v>500</v>
      </c>
      <c r="D100" s="103">
        <f t="shared" ref="D100" si="20">E100-C100</f>
        <v>1900</v>
      </c>
      <c r="E100" s="185">
        <v>2400</v>
      </c>
      <c r="F100" s="106">
        <v>2400</v>
      </c>
      <c r="I100" s="39"/>
      <c r="J100" s="37"/>
    </row>
    <row r="101" spans="1:14" x14ac:dyDescent="0.2">
      <c r="A101" s="131" t="s">
        <v>145</v>
      </c>
      <c r="B101" s="311">
        <v>37931.81</v>
      </c>
      <c r="C101" s="185">
        <v>11500</v>
      </c>
      <c r="D101" s="103">
        <f t="shared" ref="D101:D102" si="21">E101-C101</f>
        <v>8278</v>
      </c>
      <c r="E101" s="185">
        <v>19778</v>
      </c>
      <c r="F101" s="106">
        <v>0</v>
      </c>
      <c r="I101" s="39"/>
      <c r="J101" s="37"/>
      <c r="K101" s="253"/>
      <c r="L101" s="249"/>
      <c r="M101" s="253"/>
      <c r="N101" s="249"/>
    </row>
    <row r="102" spans="1:14" x14ac:dyDescent="0.2">
      <c r="A102" s="129" t="s">
        <v>148</v>
      </c>
      <c r="B102" s="311">
        <v>0</v>
      </c>
      <c r="C102" s="185">
        <v>0</v>
      </c>
      <c r="D102" s="103">
        <f t="shared" si="21"/>
        <v>1600</v>
      </c>
      <c r="E102" s="185">
        <v>1600</v>
      </c>
      <c r="F102" s="106">
        <v>1600</v>
      </c>
      <c r="G102" s="34"/>
      <c r="I102" s="39"/>
      <c r="J102" s="37"/>
    </row>
    <row r="103" spans="1:14" x14ac:dyDescent="0.2">
      <c r="A103" s="131" t="s">
        <v>146</v>
      </c>
      <c r="B103" s="312">
        <v>28000</v>
      </c>
      <c r="C103" s="185">
        <v>35700</v>
      </c>
      <c r="D103" s="103">
        <f t="shared" ref="D103" si="22">E103-C103</f>
        <v>6900</v>
      </c>
      <c r="E103" s="185">
        <v>42600</v>
      </c>
      <c r="F103" s="106">
        <v>40780</v>
      </c>
      <c r="I103" s="39"/>
      <c r="J103" s="37"/>
    </row>
    <row r="104" spans="1:14" s="96" customFormat="1" ht="15.75" customHeight="1" x14ac:dyDescent="0.2">
      <c r="A104" s="189" t="s">
        <v>149</v>
      </c>
      <c r="B104" s="116">
        <f>SUM(B105:B119)</f>
        <v>18180</v>
      </c>
      <c r="C104" s="171">
        <f>SUM(C105:C119)</f>
        <v>153150</v>
      </c>
      <c r="D104" s="126">
        <f t="shared" ref="D104" si="23">E104-C104</f>
        <v>-18812.119999999995</v>
      </c>
      <c r="E104" s="171">
        <f>SUM(E105:E119)</f>
        <v>134337.88</v>
      </c>
      <c r="F104" s="171">
        <f>SUM(F105:F119)</f>
        <v>131113</v>
      </c>
      <c r="G104" s="95"/>
      <c r="I104" s="39"/>
      <c r="J104" s="37"/>
    </row>
    <row r="105" spans="1:14" x14ac:dyDescent="0.2">
      <c r="A105" s="129" t="s">
        <v>150</v>
      </c>
      <c r="B105" s="311">
        <v>1600</v>
      </c>
      <c r="C105" s="106">
        <v>2400</v>
      </c>
      <c r="D105" s="104">
        <f t="shared" ref="D105:D110" si="24">E105-C105</f>
        <v>300</v>
      </c>
      <c r="E105" s="106">
        <v>2700</v>
      </c>
      <c r="F105" s="106">
        <v>3700</v>
      </c>
      <c r="I105" s="39"/>
      <c r="J105" s="37"/>
    </row>
    <row r="106" spans="1:14" x14ac:dyDescent="0.2">
      <c r="A106" s="129" t="s">
        <v>151</v>
      </c>
      <c r="B106" s="311">
        <v>1000</v>
      </c>
      <c r="C106" s="103">
        <v>6700</v>
      </c>
      <c r="D106" s="104">
        <f t="shared" si="24"/>
        <v>-2500</v>
      </c>
      <c r="E106" s="103">
        <v>4200</v>
      </c>
      <c r="F106" s="106">
        <v>5000</v>
      </c>
      <c r="I106" s="39"/>
      <c r="J106" s="37"/>
    </row>
    <row r="107" spans="1:14" x14ac:dyDescent="0.2">
      <c r="A107" s="129" t="s">
        <v>152</v>
      </c>
      <c r="B107" s="311">
        <v>830</v>
      </c>
      <c r="C107" s="103">
        <v>11000</v>
      </c>
      <c r="D107" s="104">
        <f t="shared" si="24"/>
        <v>-171.60000000000036</v>
      </c>
      <c r="E107" s="103">
        <v>10828.4</v>
      </c>
      <c r="F107" s="106">
        <v>10000</v>
      </c>
      <c r="I107" s="39"/>
      <c r="J107" s="37"/>
    </row>
    <row r="108" spans="1:14" x14ac:dyDescent="0.2">
      <c r="A108" s="129" t="s">
        <v>153</v>
      </c>
      <c r="B108" s="311">
        <v>5900</v>
      </c>
      <c r="C108" s="103">
        <v>3500</v>
      </c>
      <c r="D108" s="104">
        <f t="shared" si="24"/>
        <v>-103.51999999999998</v>
      </c>
      <c r="E108" s="103">
        <v>3396.48</v>
      </c>
      <c r="F108" s="106">
        <v>7500</v>
      </c>
      <c r="I108" s="39"/>
      <c r="J108" s="37"/>
    </row>
    <row r="109" spans="1:14" x14ac:dyDescent="0.2">
      <c r="A109" s="129" t="s">
        <v>154</v>
      </c>
      <c r="B109" s="311">
        <v>0</v>
      </c>
      <c r="C109" s="103">
        <v>500</v>
      </c>
      <c r="D109" s="104">
        <f t="shared" si="24"/>
        <v>0</v>
      </c>
      <c r="E109" s="103">
        <v>500</v>
      </c>
      <c r="F109" s="106">
        <v>500</v>
      </c>
      <c r="I109" s="39"/>
      <c r="J109" s="37"/>
    </row>
    <row r="110" spans="1:14" x14ac:dyDescent="0.2">
      <c r="A110" s="129" t="s">
        <v>155</v>
      </c>
      <c r="B110" s="311">
        <v>0</v>
      </c>
      <c r="C110" s="103">
        <v>1800</v>
      </c>
      <c r="D110" s="104">
        <f t="shared" si="24"/>
        <v>0</v>
      </c>
      <c r="E110" s="103">
        <v>1800</v>
      </c>
      <c r="F110" s="106">
        <v>1800</v>
      </c>
      <c r="I110" s="39"/>
      <c r="J110" s="37"/>
    </row>
    <row r="111" spans="1:14" x14ac:dyDescent="0.2">
      <c r="A111" s="129" t="s">
        <v>157</v>
      </c>
      <c r="B111" s="311">
        <v>0</v>
      </c>
      <c r="C111" s="103">
        <v>200</v>
      </c>
      <c r="D111" s="104">
        <f t="shared" ref="D111:D117" si="25">E111-C111</f>
        <v>0</v>
      </c>
      <c r="E111" s="103">
        <v>200</v>
      </c>
      <c r="F111" s="106">
        <v>200</v>
      </c>
      <c r="I111" s="39"/>
      <c r="J111" s="37"/>
    </row>
    <row r="112" spans="1:14" x14ac:dyDescent="0.2">
      <c r="A112" s="129" t="s">
        <v>158</v>
      </c>
      <c r="B112" s="311">
        <v>100</v>
      </c>
      <c r="C112" s="103">
        <v>3900</v>
      </c>
      <c r="D112" s="104">
        <f t="shared" si="25"/>
        <v>1100</v>
      </c>
      <c r="E112" s="103">
        <v>5000</v>
      </c>
      <c r="F112" s="106">
        <v>5000</v>
      </c>
      <c r="I112" s="39"/>
      <c r="J112" s="37"/>
    </row>
    <row r="113" spans="1:14" x14ac:dyDescent="0.2">
      <c r="A113" s="131" t="s">
        <v>159</v>
      </c>
      <c r="B113" s="311">
        <v>0</v>
      </c>
      <c r="C113" s="103">
        <v>7750</v>
      </c>
      <c r="D113" s="104">
        <f t="shared" si="25"/>
        <v>850</v>
      </c>
      <c r="E113" s="103">
        <v>8600</v>
      </c>
      <c r="F113" s="106">
        <v>8600</v>
      </c>
      <c r="I113" s="39"/>
      <c r="J113" s="37"/>
    </row>
    <row r="114" spans="1:14" x14ac:dyDescent="0.2">
      <c r="A114" s="131" t="s">
        <v>160</v>
      </c>
      <c r="B114" s="311">
        <v>0</v>
      </c>
      <c r="C114" s="103">
        <v>25000</v>
      </c>
      <c r="D114" s="104">
        <f t="shared" si="25"/>
        <v>-25000</v>
      </c>
      <c r="E114" s="103">
        <v>0</v>
      </c>
      <c r="F114" s="106">
        <v>0</v>
      </c>
      <c r="I114" s="39"/>
      <c r="J114" s="37"/>
    </row>
    <row r="115" spans="1:14" x14ac:dyDescent="0.2">
      <c r="A115" s="129" t="s">
        <v>156</v>
      </c>
      <c r="B115" s="311">
        <v>0</v>
      </c>
      <c r="C115" s="103">
        <v>500</v>
      </c>
      <c r="D115" s="104">
        <f t="shared" si="25"/>
        <v>0</v>
      </c>
      <c r="E115" s="103">
        <v>500</v>
      </c>
      <c r="F115" s="106">
        <v>500</v>
      </c>
      <c r="I115" s="39"/>
      <c r="J115" s="37"/>
    </row>
    <row r="116" spans="1:14" x14ac:dyDescent="0.2">
      <c r="A116" s="131" t="s">
        <v>189</v>
      </c>
      <c r="B116" s="311">
        <v>0</v>
      </c>
      <c r="C116" s="103">
        <v>2500</v>
      </c>
      <c r="D116" s="104">
        <f t="shared" si="25"/>
        <v>-487</v>
      </c>
      <c r="E116" s="103">
        <v>2013</v>
      </c>
      <c r="F116" s="106">
        <v>2013</v>
      </c>
      <c r="I116" s="39"/>
      <c r="J116" s="37"/>
    </row>
    <row r="117" spans="1:14" x14ac:dyDescent="0.2">
      <c r="A117" s="131" t="s">
        <v>188</v>
      </c>
      <c r="B117" s="311">
        <v>5000</v>
      </c>
      <c r="C117" s="103">
        <v>5000</v>
      </c>
      <c r="D117" s="104">
        <f t="shared" si="25"/>
        <v>5000</v>
      </c>
      <c r="E117" s="103">
        <v>10000</v>
      </c>
      <c r="F117" s="106">
        <v>5000</v>
      </c>
      <c r="I117" s="39"/>
      <c r="J117" s="37"/>
    </row>
    <row r="118" spans="1:14" x14ac:dyDescent="0.2">
      <c r="A118" s="131" t="s">
        <v>162</v>
      </c>
      <c r="B118" s="311">
        <v>3750</v>
      </c>
      <c r="C118" s="106">
        <v>45000</v>
      </c>
      <c r="D118" s="105">
        <f t="shared" ref="D118" si="26">E118-C118</f>
        <v>0</v>
      </c>
      <c r="E118" s="106">
        <v>45000</v>
      </c>
      <c r="F118" s="106">
        <v>45000</v>
      </c>
      <c r="I118" s="39"/>
      <c r="J118" s="37"/>
      <c r="K118" s="249"/>
      <c r="L118" s="247"/>
      <c r="M118" s="337"/>
      <c r="N118" s="249"/>
    </row>
    <row r="119" spans="1:14" x14ac:dyDescent="0.2">
      <c r="A119" s="130" t="s">
        <v>161</v>
      </c>
      <c r="B119" s="312">
        <v>0</v>
      </c>
      <c r="C119" s="107">
        <v>37400</v>
      </c>
      <c r="D119" s="108">
        <f t="shared" ref="D119" si="27">E119-C119</f>
        <v>2200</v>
      </c>
      <c r="E119" s="107">
        <v>39600</v>
      </c>
      <c r="F119" s="107">
        <v>36300</v>
      </c>
      <c r="I119" s="39"/>
      <c r="J119" s="37"/>
    </row>
    <row r="120" spans="1:14" ht="15.75" customHeight="1" x14ac:dyDescent="0.2">
      <c r="A120" s="125" t="s">
        <v>163</v>
      </c>
      <c r="B120" s="118">
        <f>SUM(B121:B123)</f>
        <v>3800</v>
      </c>
      <c r="C120" s="118">
        <f>SUM(C121:C123)</f>
        <v>12400</v>
      </c>
      <c r="D120" s="128">
        <f t="shared" ref="D120:D127" si="28">E120-C120</f>
        <v>6219</v>
      </c>
      <c r="E120" s="118">
        <f>SUM(E121:E123)</f>
        <v>18619</v>
      </c>
      <c r="F120" s="118">
        <f>SUM(F121:F123)</f>
        <v>17100</v>
      </c>
      <c r="I120" s="39"/>
      <c r="J120" s="37"/>
    </row>
    <row r="121" spans="1:14" x14ac:dyDescent="0.2">
      <c r="A121" s="129" t="s">
        <v>164</v>
      </c>
      <c r="B121" s="106">
        <v>500</v>
      </c>
      <c r="C121" s="185">
        <v>500</v>
      </c>
      <c r="D121" s="103">
        <f t="shared" si="28"/>
        <v>0</v>
      </c>
      <c r="E121" s="185">
        <v>500</v>
      </c>
      <c r="F121" s="106">
        <v>500</v>
      </c>
      <c r="I121" s="39"/>
      <c r="J121" s="37"/>
    </row>
    <row r="122" spans="1:14" x14ac:dyDescent="0.2">
      <c r="A122" s="129" t="s">
        <v>166</v>
      </c>
      <c r="B122" s="311">
        <v>0</v>
      </c>
      <c r="C122" s="185">
        <v>0</v>
      </c>
      <c r="D122" s="103">
        <f t="shared" si="28"/>
        <v>0</v>
      </c>
      <c r="E122" s="185">
        <v>0</v>
      </c>
      <c r="F122" s="106">
        <v>0</v>
      </c>
      <c r="I122" s="39"/>
      <c r="J122" s="37"/>
    </row>
    <row r="123" spans="1:14" x14ac:dyDescent="0.2">
      <c r="A123" s="129" t="s">
        <v>165</v>
      </c>
      <c r="B123" s="312">
        <v>3300</v>
      </c>
      <c r="C123" s="185">
        <v>11900</v>
      </c>
      <c r="D123" s="103">
        <f t="shared" ref="D123" si="29">E123-C123</f>
        <v>6219</v>
      </c>
      <c r="E123" s="185">
        <v>18119</v>
      </c>
      <c r="F123" s="106">
        <v>16600</v>
      </c>
      <c r="I123" s="39"/>
      <c r="J123" s="37"/>
    </row>
    <row r="124" spans="1:14" x14ac:dyDescent="0.2">
      <c r="A124" s="186" t="s">
        <v>167</v>
      </c>
      <c r="B124" s="313">
        <f>SUM(B125:B127)</f>
        <v>0</v>
      </c>
      <c r="C124" s="157">
        <f>SUM(C125:C127)</f>
        <v>500</v>
      </c>
      <c r="D124" s="139">
        <f t="shared" si="28"/>
        <v>0</v>
      </c>
      <c r="E124" s="157">
        <f>SUM(E125:E127)</f>
        <v>500</v>
      </c>
      <c r="F124" s="157">
        <f>SUM(F125:F127)</f>
        <v>500</v>
      </c>
      <c r="I124" s="39"/>
      <c r="J124" s="37"/>
      <c r="K124" s="253"/>
      <c r="L124" s="249"/>
      <c r="M124" s="253"/>
      <c r="N124" s="249"/>
    </row>
    <row r="125" spans="1:14" ht="14.25" customHeight="1" x14ac:dyDescent="0.2">
      <c r="A125" s="131" t="s">
        <v>168</v>
      </c>
      <c r="B125" s="106">
        <v>0</v>
      </c>
      <c r="C125" s="187">
        <v>0</v>
      </c>
      <c r="D125" s="103">
        <f t="shared" si="28"/>
        <v>0</v>
      </c>
      <c r="E125" s="187">
        <v>0</v>
      </c>
      <c r="F125" s="106">
        <v>0</v>
      </c>
      <c r="I125" s="39"/>
      <c r="J125" s="37"/>
    </row>
    <row r="126" spans="1:14" ht="14.25" customHeight="1" x14ac:dyDescent="0.2">
      <c r="A126" s="131" t="s">
        <v>169</v>
      </c>
      <c r="B126" s="106">
        <v>0</v>
      </c>
      <c r="C126" s="187">
        <v>500</v>
      </c>
      <c r="D126" s="103">
        <f t="shared" ref="D126" si="30">E126-C126</f>
        <v>0</v>
      </c>
      <c r="E126" s="187">
        <v>500</v>
      </c>
      <c r="F126" s="106">
        <v>500</v>
      </c>
      <c r="I126" s="39"/>
      <c r="J126" s="37"/>
    </row>
    <row r="127" spans="1:14" ht="13.5" customHeight="1" x14ac:dyDescent="0.2">
      <c r="A127" s="131" t="s">
        <v>170</v>
      </c>
      <c r="B127" s="106">
        <v>0</v>
      </c>
      <c r="C127" s="174">
        <v>0</v>
      </c>
      <c r="D127" s="103">
        <f t="shared" si="28"/>
        <v>0</v>
      </c>
      <c r="E127" s="174">
        <v>0</v>
      </c>
      <c r="F127" s="106">
        <v>0</v>
      </c>
      <c r="I127" s="39"/>
      <c r="J127" s="37"/>
    </row>
    <row r="128" spans="1:14" x14ac:dyDescent="0.2">
      <c r="A128" s="188" t="s">
        <v>44</v>
      </c>
      <c r="B128" s="183">
        <f>B96+B124</f>
        <v>98351.81</v>
      </c>
      <c r="C128" s="183">
        <f>C96+C124</f>
        <v>355750</v>
      </c>
      <c r="D128" s="183">
        <f>D96+D124</f>
        <v>88709.88</v>
      </c>
      <c r="E128" s="183">
        <f>E96+E124</f>
        <v>444459.88</v>
      </c>
      <c r="F128" s="183">
        <f>F96+F124</f>
        <v>413916</v>
      </c>
      <c r="I128" s="39"/>
      <c r="J128" s="37"/>
    </row>
    <row r="129" spans="1:10" x14ac:dyDescent="0.2">
      <c r="A129" s="188"/>
      <c r="B129" s="183"/>
      <c r="C129" s="183"/>
      <c r="D129" s="183"/>
      <c r="E129" s="228"/>
      <c r="F129" s="228"/>
      <c r="I129" s="39"/>
      <c r="J129" s="37"/>
    </row>
    <row r="130" spans="1:10" x14ac:dyDescent="0.2">
      <c r="A130" s="154" t="s">
        <v>171</v>
      </c>
      <c r="B130" s="183">
        <v>550000</v>
      </c>
      <c r="C130" s="150">
        <v>1750000</v>
      </c>
      <c r="D130" s="139">
        <f>E130-C130</f>
        <v>200000</v>
      </c>
      <c r="E130" s="150">
        <v>1950000</v>
      </c>
      <c r="F130" s="141">
        <v>1850000</v>
      </c>
      <c r="I130" s="39"/>
      <c r="J130" s="37"/>
    </row>
    <row r="131" spans="1:10" x14ac:dyDescent="0.2">
      <c r="A131" s="158" t="s">
        <v>27</v>
      </c>
      <c r="B131" s="183"/>
      <c r="C131" s="150"/>
      <c r="D131" s="139"/>
      <c r="E131" s="150"/>
      <c r="F131" s="231"/>
      <c r="I131" s="39"/>
      <c r="J131" s="37"/>
    </row>
    <row r="132" spans="1:10" x14ac:dyDescent="0.2">
      <c r="A132" s="190" t="s">
        <v>45</v>
      </c>
      <c r="B132" s="183"/>
      <c r="C132" s="150"/>
      <c r="D132" s="139"/>
      <c r="E132" s="150"/>
      <c r="F132" s="231"/>
      <c r="I132" s="39"/>
      <c r="J132" s="37"/>
    </row>
    <row r="133" spans="1:10" x14ac:dyDescent="0.2">
      <c r="A133" s="154" t="s">
        <v>28</v>
      </c>
      <c r="B133" s="183">
        <f>B89-B83</f>
        <v>1113061.8800000001</v>
      </c>
      <c r="C133" s="150">
        <f>C89-C83</f>
        <v>2327785.59</v>
      </c>
      <c r="D133" s="139">
        <f>E133-C133</f>
        <v>-141039.89999999991</v>
      </c>
      <c r="E133" s="150">
        <f>E89-E83</f>
        <v>2186745.69</v>
      </c>
      <c r="F133" s="141">
        <f>F89-F83</f>
        <v>2152208.5700000003</v>
      </c>
      <c r="I133" s="39"/>
      <c r="J133" s="37"/>
    </row>
    <row r="134" spans="1:10" x14ac:dyDescent="0.2">
      <c r="A134" s="154" t="s">
        <v>29</v>
      </c>
      <c r="B134" s="183">
        <f>B83</f>
        <v>78211.429999999993</v>
      </c>
      <c r="C134" s="150">
        <f>C83</f>
        <v>352449.43</v>
      </c>
      <c r="D134" s="139">
        <f>D83</f>
        <v>-76617.100000000035</v>
      </c>
      <c r="E134" s="150">
        <f>E83</f>
        <v>275832.32999999996</v>
      </c>
      <c r="F134" s="141">
        <f>F83</f>
        <v>338043.76</v>
      </c>
      <c r="I134" s="39"/>
      <c r="J134" s="37"/>
    </row>
    <row r="135" spans="1:10" x14ac:dyDescent="0.2">
      <c r="A135" s="191" t="s">
        <v>46</v>
      </c>
      <c r="B135" s="183">
        <f>B133+B134</f>
        <v>1191273.31</v>
      </c>
      <c r="C135" s="150">
        <f>C133+C134</f>
        <v>2680235.02</v>
      </c>
      <c r="D135" s="139">
        <f>D133+D134</f>
        <v>-217656.99999999994</v>
      </c>
      <c r="E135" s="150">
        <f>E133+E134</f>
        <v>2462578.02</v>
      </c>
      <c r="F135" s="141">
        <f>F133+F134</f>
        <v>2490252.33</v>
      </c>
      <c r="I135" s="39"/>
      <c r="J135" s="37"/>
    </row>
    <row r="136" spans="1:10" x14ac:dyDescent="0.2">
      <c r="A136" s="190" t="s">
        <v>47</v>
      </c>
      <c r="B136" s="183"/>
      <c r="C136" s="150"/>
      <c r="D136" s="139"/>
      <c r="E136" s="150"/>
      <c r="F136" s="141"/>
      <c r="I136" s="39"/>
      <c r="J136" s="37"/>
    </row>
    <row r="137" spans="1:10" x14ac:dyDescent="0.2">
      <c r="A137" s="154" t="s">
        <v>28</v>
      </c>
      <c r="B137" s="183">
        <f>B128-B124</f>
        <v>98351.81</v>
      </c>
      <c r="C137" s="150">
        <f>C128-C124</f>
        <v>355250</v>
      </c>
      <c r="D137" s="139">
        <f t="shared" ref="D137:D142" si="31">E137-C137</f>
        <v>88709.88</v>
      </c>
      <c r="E137" s="150">
        <f>E128-E124</f>
        <v>443959.88</v>
      </c>
      <c r="F137" s="141">
        <f>F128-F124</f>
        <v>413416</v>
      </c>
      <c r="I137" s="39"/>
      <c r="J137" s="37"/>
    </row>
    <row r="138" spans="1:10" x14ac:dyDescent="0.2">
      <c r="A138" s="154" t="s">
        <v>29</v>
      </c>
      <c r="B138" s="183">
        <f>B124</f>
        <v>0</v>
      </c>
      <c r="C138" s="150">
        <f>C124</f>
        <v>500</v>
      </c>
      <c r="D138" s="139">
        <f>D124</f>
        <v>0</v>
      </c>
      <c r="E138" s="150">
        <f>E124</f>
        <v>500</v>
      </c>
      <c r="F138" s="141">
        <f>F124</f>
        <v>500</v>
      </c>
      <c r="I138" s="39"/>
      <c r="J138" s="37"/>
    </row>
    <row r="139" spans="1:10" x14ac:dyDescent="0.2">
      <c r="A139" s="191" t="s">
        <v>48</v>
      </c>
      <c r="B139" s="183">
        <f>B137+B138</f>
        <v>98351.81</v>
      </c>
      <c r="C139" s="150">
        <f>C137+C138</f>
        <v>355750</v>
      </c>
      <c r="D139" s="139">
        <f t="shared" si="31"/>
        <v>88709.88</v>
      </c>
      <c r="E139" s="150">
        <f>E137+E138</f>
        <v>444459.88</v>
      </c>
      <c r="F139" s="141">
        <f>F137+F138</f>
        <v>413916</v>
      </c>
      <c r="I139" s="39"/>
      <c r="J139" s="37"/>
    </row>
    <row r="140" spans="1:10" x14ac:dyDescent="0.2">
      <c r="A140" s="154" t="s">
        <v>30</v>
      </c>
      <c r="B140" s="183">
        <f>B135+B139</f>
        <v>1289625.1200000001</v>
      </c>
      <c r="C140" s="150">
        <f>C135+C139</f>
        <v>3035985.02</v>
      </c>
      <c r="D140" s="139">
        <f>E140-C140</f>
        <v>-128947.12000000011</v>
      </c>
      <c r="E140" s="150">
        <f>E135+E139</f>
        <v>2907037.9</v>
      </c>
      <c r="F140" s="141">
        <f>F135+F139</f>
        <v>2904168.33</v>
      </c>
      <c r="I140" s="39"/>
      <c r="J140" s="37"/>
    </row>
    <row r="141" spans="1:10" x14ac:dyDescent="0.2">
      <c r="A141" s="158" t="s">
        <v>26</v>
      </c>
      <c r="B141" s="183">
        <f>B130</f>
        <v>550000</v>
      </c>
      <c r="C141" s="150">
        <f>C130</f>
        <v>1750000</v>
      </c>
      <c r="D141" s="139">
        <f t="shared" si="31"/>
        <v>200000</v>
      </c>
      <c r="E141" s="150">
        <f>E130</f>
        <v>1950000</v>
      </c>
      <c r="F141" s="150">
        <f>F130</f>
        <v>1850000</v>
      </c>
      <c r="I141" s="39"/>
      <c r="J141" s="37"/>
    </row>
    <row r="142" spans="1:10" x14ac:dyDescent="0.2">
      <c r="A142" s="192" t="s">
        <v>5</v>
      </c>
      <c r="B142" s="183">
        <f>B140+B141</f>
        <v>1839625.12</v>
      </c>
      <c r="C142" s="183">
        <f>C140+C141</f>
        <v>4785985.0199999996</v>
      </c>
      <c r="D142" s="123">
        <f t="shared" si="31"/>
        <v>71052.88000000082</v>
      </c>
      <c r="E142" s="183">
        <f>E140+E141</f>
        <v>4857037.9000000004</v>
      </c>
      <c r="F142" s="183">
        <f>F140+F141</f>
        <v>4754168.33</v>
      </c>
      <c r="I142" s="39"/>
      <c r="J142" s="37"/>
    </row>
    <row r="143" spans="1:10" x14ac:dyDescent="0.2">
      <c r="A143" s="166" t="s">
        <v>11</v>
      </c>
      <c r="B143" s="193">
        <v>0</v>
      </c>
      <c r="C143" s="193">
        <v>0</v>
      </c>
      <c r="D143" s="155">
        <v>0</v>
      </c>
      <c r="E143" s="193">
        <v>0</v>
      </c>
      <c r="F143" s="155">
        <v>0</v>
      </c>
      <c r="I143" s="39"/>
      <c r="J143" s="37"/>
    </row>
    <row r="144" spans="1:10" x14ac:dyDescent="0.2">
      <c r="A144" s="166" t="s">
        <v>15</v>
      </c>
      <c r="B144" s="155">
        <v>0</v>
      </c>
      <c r="C144" s="155">
        <v>0</v>
      </c>
      <c r="D144" s="194">
        <v>0</v>
      </c>
      <c r="E144" s="155">
        <v>0</v>
      </c>
      <c r="F144" s="231">
        <f>'ENTRATE 2024'!F83-'USCITE 2024'!F142</f>
        <v>-19718.330000000075</v>
      </c>
      <c r="I144" s="39"/>
      <c r="J144" s="37"/>
    </row>
    <row r="145" spans="1:10" x14ac:dyDescent="0.2">
      <c r="A145" s="195" t="s">
        <v>12</v>
      </c>
      <c r="B145" s="141">
        <f>B142</f>
        <v>1839625.12</v>
      </c>
      <c r="C145" s="141">
        <f>C142</f>
        <v>4785985.0199999996</v>
      </c>
      <c r="D145" s="122">
        <f>E145-C145</f>
        <v>71052.88000000082</v>
      </c>
      <c r="E145" s="141">
        <f>E142</f>
        <v>4857037.9000000004</v>
      </c>
      <c r="F145" s="142">
        <f>SUM(F142:F144)</f>
        <v>4734450</v>
      </c>
      <c r="I145" s="39"/>
      <c r="J145" s="37"/>
    </row>
    <row r="146" spans="1:10" x14ac:dyDescent="0.2">
      <c r="I146" s="39"/>
      <c r="J146" s="37"/>
    </row>
    <row r="147" spans="1:10" x14ac:dyDescent="0.2">
      <c r="I147" s="39"/>
      <c r="J147" s="37"/>
    </row>
    <row r="148" spans="1:10" x14ac:dyDescent="0.2">
      <c r="I148" s="39"/>
      <c r="J148" s="37"/>
    </row>
    <row r="149" spans="1:10" x14ac:dyDescent="0.2">
      <c r="I149" s="39"/>
      <c r="J149" s="37"/>
    </row>
    <row r="150" spans="1:10" x14ac:dyDescent="0.2">
      <c r="I150" s="39"/>
      <c r="J150" s="37"/>
    </row>
    <row r="151" spans="1:10" x14ac:dyDescent="0.2">
      <c r="I151" s="39"/>
      <c r="J151" s="37"/>
    </row>
  </sheetData>
  <mergeCells count="8">
    <mergeCell ref="A92:E92"/>
    <mergeCell ref="A91:F91"/>
    <mergeCell ref="A1:F1"/>
    <mergeCell ref="A2:E2"/>
    <mergeCell ref="G2:H3"/>
    <mergeCell ref="A49:F49"/>
    <mergeCell ref="G49:H50"/>
    <mergeCell ref="A50:E50"/>
  </mergeCells>
  <phoneticPr fontId="24" type="noConversion"/>
  <printOptions horizontalCentered="1"/>
  <pageMargins left="3.937007874015748E-2" right="3.937007874015748E-2" top="0.78740157480314965" bottom="0.59055118110236227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ENTRATE 2024</vt:lpstr>
      <vt:lpstr>USCITE 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Federica FM. Maiolo</dc:creator>
  <cp:lastModifiedBy>Luana LP. Pizzi</cp:lastModifiedBy>
  <cp:lastPrinted>2023-11-02T13:18:28Z</cp:lastPrinted>
  <dcterms:created xsi:type="dcterms:W3CDTF">1999-02-13T17:56:16Z</dcterms:created>
  <dcterms:modified xsi:type="dcterms:W3CDTF">2024-06-12T16:15:55Z</dcterms:modified>
</cp:coreProperties>
</file>